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os Proceso Tecnicos\Documentos\REPOSITORIO DIGITAL\Archivos repositorio\Ingenieria\Programa ingenieria mecanica\TMEC 1119\"/>
    </mc:Choice>
  </mc:AlternateContent>
  <bookViews>
    <workbookView xWindow="240" yWindow="120" windowWidth="20115" windowHeight="7950" firstSheet="2" activeTab="8"/>
  </bookViews>
  <sheets>
    <sheet name="TEMPERATURAS" sheetId="1" r:id="rId1"/>
    <sheet name="PAREDES" sheetId="2" r:id="rId2"/>
    <sheet name="TECHO" sheetId="3" r:id="rId3"/>
    <sheet name="VENTANAS" sheetId="4" r:id="rId4"/>
    <sheet name="PUERTAS" sheetId="5" r:id="rId5"/>
    <sheet name="PERSONAS" sheetId="6" r:id="rId6"/>
    <sheet name="ILUMINACION" sheetId="7" r:id="rId7"/>
    <sheet name="EQUIPOS" sheetId="8" r:id="rId8"/>
    <sheet name="CARGA TOTAL" sheetId="9" r:id="rId9"/>
  </sheets>
  <calcPr calcId="152511"/>
</workbook>
</file>

<file path=xl/calcChain.xml><?xml version="1.0" encoding="utf-8"?>
<calcChain xmlns="http://schemas.openxmlformats.org/spreadsheetml/2006/main">
  <c r="K9" i="9" l="1"/>
  <c r="K10" i="9" s="1"/>
  <c r="K8" i="9"/>
  <c r="U27" i="9"/>
  <c r="U26" i="9"/>
  <c r="U25" i="9"/>
  <c r="U24" i="9"/>
  <c r="U23" i="9"/>
  <c r="U22" i="9"/>
  <c r="U21" i="9"/>
  <c r="U20" i="9"/>
  <c r="U19" i="9"/>
  <c r="U18" i="9"/>
  <c r="U17" i="9"/>
  <c r="U16" i="9"/>
  <c r="U15" i="9"/>
  <c r="U14" i="9"/>
  <c r="U13" i="9"/>
  <c r="U12" i="9"/>
  <c r="U11" i="9"/>
  <c r="U10" i="9"/>
  <c r="U9" i="9"/>
  <c r="U8" i="9"/>
  <c r="U7" i="9"/>
  <c r="U6" i="9"/>
  <c r="U5" i="9"/>
  <c r="K16" i="9" s="1"/>
  <c r="U4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5" i="9"/>
  <c r="J4" i="9"/>
  <c r="K17" i="9" s="1"/>
  <c r="K18" i="9" s="1"/>
  <c r="E5" i="8" l="1"/>
  <c r="P370" i="3"/>
  <c r="Q370" i="3" s="1"/>
  <c r="P369" i="3"/>
  <c r="Q369" i="3" s="1"/>
  <c r="P368" i="3"/>
  <c r="Q368" i="3" s="1"/>
  <c r="P367" i="3"/>
  <c r="Q367" i="3" s="1"/>
  <c r="P366" i="3"/>
  <c r="Q366" i="3" s="1"/>
  <c r="P365" i="3"/>
  <c r="Q365" i="3" s="1"/>
  <c r="P364" i="3"/>
  <c r="Q364" i="3" s="1"/>
  <c r="P363" i="3"/>
  <c r="Q363" i="3" s="1"/>
  <c r="P362" i="3"/>
  <c r="Q362" i="3" s="1"/>
  <c r="P361" i="3"/>
  <c r="Q361" i="3" s="1"/>
  <c r="P360" i="3"/>
  <c r="Q360" i="3" s="1"/>
  <c r="P359" i="3"/>
  <c r="Q359" i="3" s="1"/>
  <c r="P358" i="3"/>
  <c r="Q358" i="3" s="1"/>
  <c r="P357" i="3"/>
  <c r="Q357" i="3" s="1"/>
  <c r="P356" i="3"/>
  <c r="Q356" i="3" s="1"/>
  <c r="P355" i="3"/>
  <c r="Q355" i="3" s="1"/>
  <c r="P354" i="3"/>
  <c r="Q354" i="3" s="1"/>
  <c r="P353" i="3"/>
  <c r="Q353" i="3" s="1"/>
  <c r="P352" i="3"/>
  <c r="Q352" i="3" s="1"/>
  <c r="P351" i="3"/>
  <c r="Q351" i="3" s="1"/>
  <c r="P350" i="3"/>
  <c r="Q350" i="3" s="1"/>
  <c r="P349" i="3"/>
  <c r="Q349" i="3" s="1"/>
  <c r="P348" i="3"/>
  <c r="Q348" i="3" s="1"/>
  <c r="P347" i="3"/>
  <c r="Q347" i="3" s="1"/>
  <c r="P341" i="3"/>
  <c r="Q341" i="3" s="1"/>
  <c r="P340" i="3"/>
  <c r="Q340" i="3" s="1"/>
  <c r="P339" i="3"/>
  <c r="Q339" i="3" s="1"/>
  <c r="P338" i="3"/>
  <c r="Q338" i="3" s="1"/>
  <c r="P337" i="3"/>
  <c r="Q337" i="3" s="1"/>
  <c r="P336" i="3"/>
  <c r="Q336" i="3" s="1"/>
  <c r="Q335" i="3"/>
  <c r="P335" i="3"/>
  <c r="P334" i="3"/>
  <c r="Q334" i="3" s="1"/>
  <c r="P333" i="3"/>
  <c r="Q333" i="3" s="1"/>
  <c r="P332" i="3"/>
  <c r="Q332" i="3" s="1"/>
  <c r="P331" i="3"/>
  <c r="Q331" i="3" s="1"/>
  <c r="P330" i="3"/>
  <c r="Q330" i="3" s="1"/>
  <c r="P329" i="3"/>
  <c r="Q329" i="3" s="1"/>
  <c r="P328" i="3"/>
  <c r="Q328" i="3" s="1"/>
  <c r="P327" i="3"/>
  <c r="Q327" i="3" s="1"/>
  <c r="P326" i="3"/>
  <c r="Q326" i="3" s="1"/>
  <c r="P325" i="3"/>
  <c r="Q325" i="3" s="1"/>
  <c r="P324" i="3"/>
  <c r="Q324" i="3" s="1"/>
  <c r="P323" i="3"/>
  <c r="Q323" i="3" s="1"/>
  <c r="P322" i="3"/>
  <c r="Q322" i="3" s="1"/>
  <c r="P321" i="3"/>
  <c r="Q321" i="3" s="1"/>
  <c r="P320" i="3"/>
  <c r="Q320" i="3" s="1"/>
  <c r="P319" i="3"/>
  <c r="Q319" i="3" s="1"/>
  <c r="P318" i="3"/>
  <c r="Q318" i="3" s="1"/>
  <c r="P312" i="3"/>
  <c r="Q312" i="3" s="1"/>
  <c r="P311" i="3"/>
  <c r="Q311" i="3" s="1"/>
  <c r="P310" i="3"/>
  <c r="Q310" i="3" s="1"/>
  <c r="P309" i="3"/>
  <c r="Q309" i="3" s="1"/>
  <c r="P308" i="3"/>
  <c r="Q308" i="3" s="1"/>
  <c r="P307" i="3"/>
  <c r="Q307" i="3" s="1"/>
  <c r="P306" i="3"/>
  <c r="Q306" i="3" s="1"/>
  <c r="P305" i="3"/>
  <c r="Q305" i="3" s="1"/>
  <c r="P304" i="3"/>
  <c r="Q304" i="3" s="1"/>
  <c r="P303" i="3"/>
  <c r="Q303" i="3" s="1"/>
  <c r="P302" i="3"/>
  <c r="Q302" i="3" s="1"/>
  <c r="P301" i="3"/>
  <c r="Q301" i="3" s="1"/>
  <c r="P300" i="3"/>
  <c r="Q300" i="3" s="1"/>
  <c r="P299" i="3"/>
  <c r="Q299" i="3" s="1"/>
  <c r="P298" i="3"/>
  <c r="Q298" i="3" s="1"/>
  <c r="P297" i="3"/>
  <c r="Q297" i="3" s="1"/>
  <c r="P296" i="3"/>
  <c r="Q296" i="3" s="1"/>
  <c r="P295" i="3"/>
  <c r="Q295" i="3" s="1"/>
  <c r="P294" i="3"/>
  <c r="Q294" i="3" s="1"/>
  <c r="P293" i="3"/>
  <c r="Q293" i="3" s="1"/>
  <c r="P292" i="3"/>
  <c r="Q292" i="3" s="1"/>
  <c r="P291" i="3"/>
  <c r="Q291" i="3" s="1"/>
  <c r="P290" i="3"/>
  <c r="Q290" i="3" s="1"/>
  <c r="P289" i="3"/>
  <c r="Q289" i="3" s="1"/>
  <c r="P283" i="3"/>
  <c r="Q283" i="3" s="1"/>
  <c r="P282" i="3"/>
  <c r="Q282" i="3" s="1"/>
  <c r="P281" i="3"/>
  <c r="Q281" i="3" s="1"/>
  <c r="P280" i="3"/>
  <c r="Q280" i="3" s="1"/>
  <c r="P279" i="3"/>
  <c r="Q279" i="3" s="1"/>
  <c r="P278" i="3"/>
  <c r="Q278" i="3" s="1"/>
  <c r="P277" i="3"/>
  <c r="Q277" i="3" s="1"/>
  <c r="P276" i="3"/>
  <c r="Q276" i="3" s="1"/>
  <c r="P275" i="3"/>
  <c r="Q275" i="3" s="1"/>
  <c r="P274" i="3"/>
  <c r="Q274" i="3" s="1"/>
  <c r="P273" i="3"/>
  <c r="Q273" i="3" s="1"/>
  <c r="P272" i="3"/>
  <c r="Q272" i="3" s="1"/>
  <c r="P271" i="3"/>
  <c r="Q271" i="3" s="1"/>
  <c r="P270" i="3"/>
  <c r="Q270" i="3" s="1"/>
  <c r="P269" i="3"/>
  <c r="Q269" i="3" s="1"/>
  <c r="P268" i="3"/>
  <c r="Q268" i="3" s="1"/>
  <c r="P267" i="3"/>
  <c r="Q267" i="3" s="1"/>
  <c r="P266" i="3"/>
  <c r="Q266" i="3" s="1"/>
  <c r="P265" i="3"/>
  <c r="Q265" i="3" s="1"/>
  <c r="P264" i="3"/>
  <c r="Q264" i="3" s="1"/>
  <c r="P263" i="3"/>
  <c r="Q263" i="3" s="1"/>
  <c r="P262" i="3"/>
  <c r="Q262" i="3" s="1"/>
  <c r="P261" i="3"/>
  <c r="Q261" i="3" s="1"/>
  <c r="P260" i="3"/>
  <c r="Q260" i="3" s="1"/>
  <c r="B254" i="3"/>
  <c r="E254" i="3" s="1"/>
  <c r="P245" i="3"/>
  <c r="Q245" i="3" s="1"/>
  <c r="P244" i="3"/>
  <c r="Q244" i="3" s="1"/>
  <c r="P243" i="3"/>
  <c r="Q243" i="3" s="1"/>
  <c r="P242" i="3"/>
  <c r="Q242" i="3" s="1"/>
  <c r="P241" i="3"/>
  <c r="Q241" i="3" s="1"/>
  <c r="P240" i="3"/>
  <c r="Q240" i="3" s="1"/>
  <c r="P239" i="3"/>
  <c r="Q239" i="3" s="1"/>
  <c r="P238" i="3"/>
  <c r="Q238" i="3" s="1"/>
  <c r="P237" i="3"/>
  <c r="Q237" i="3" s="1"/>
  <c r="P236" i="3"/>
  <c r="Q236" i="3" s="1"/>
  <c r="P235" i="3"/>
  <c r="Q235" i="3" s="1"/>
  <c r="P234" i="3"/>
  <c r="Q234" i="3" s="1"/>
  <c r="P233" i="3"/>
  <c r="Q233" i="3" s="1"/>
  <c r="P232" i="3"/>
  <c r="Q232" i="3" s="1"/>
  <c r="P231" i="3"/>
  <c r="Q231" i="3" s="1"/>
  <c r="P230" i="3"/>
  <c r="Q230" i="3" s="1"/>
  <c r="P229" i="3"/>
  <c r="Q229" i="3" s="1"/>
  <c r="P228" i="3"/>
  <c r="Q228" i="3" s="1"/>
  <c r="P227" i="3"/>
  <c r="Q227" i="3" s="1"/>
  <c r="P226" i="3"/>
  <c r="Q226" i="3" s="1"/>
  <c r="P225" i="3"/>
  <c r="Q225" i="3" s="1"/>
  <c r="P224" i="3"/>
  <c r="Q224" i="3" s="1"/>
  <c r="P223" i="3"/>
  <c r="Q223" i="3" s="1"/>
  <c r="P222" i="3"/>
  <c r="Q222" i="3" s="1"/>
  <c r="P216" i="3"/>
  <c r="Q216" i="3" s="1"/>
  <c r="P215" i="3"/>
  <c r="Q215" i="3" s="1"/>
  <c r="P214" i="3"/>
  <c r="Q214" i="3" s="1"/>
  <c r="P213" i="3"/>
  <c r="Q213" i="3" s="1"/>
  <c r="P212" i="3"/>
  <c r="Q212" i="3" s="1"/>
  <c r="P211" i="3"/>
  <c r="Q211" i="3" s="1"/>
  <c r="P210" i="3"/>
  <c r="Q210" i="3" s="1"/>
  <c r="P209" i="3"/>
  <c r="Q209" i="3" s="1"/>
  <c r="P208" i="3"/>
  <c r="Q208" i="3" s="1"/>
  <c r="P207" i="3"/>
  <c r="Q207" i="3" s="1"/>
  <c r="P206" i="3"/>
  <c r="Q206" i="3" s="1"/>
  <c r="P205" i="3"/>
  <c r="Q205" i="3" s="1"/>
  <c r="P204" i="3"/>
  <c r="Q204" i="3" s="1"/>
  <c r="P203" i="3"/>
  <c r="Q203" i="3" s="1"/>
  <c r="P202" i="3"/>
  <c r="Q202" i="3" s="1"/>
  <c r="P201" i="3"/>
  <c r="Q201" i="3" s="1"/>
  <c r="P200" i="3"/>
  <c r="Q200" i="3" s="1"/>
  <c r="P199" i="3"/>
  <c r="Q199" i="3" s="1"/>
  <c r="P198" i="3"/>
  <c r="Q198" i="3" s="1"/>
  <c r="P197" i="3"/>
  <c r="Q197" i="3" s="1"/>
  <c r="P196" i="3"/>
  <c r="Q196" i="3" s="1"/>
  <c r="P195" i="3"/>
  <c r="Q195" i="3" s="1"/>
  <c r="P194" i="3"/>
  <c r="Q194" i="3" s="1"/>
  <c r="P193" i="3"/>
  <c r="Q193" i="3" s="1"/>
  <c r="P187" i="3"/>
  <c r="Q187" i="3" s="1"/>
  <c r="P186" i="3"/>
  <c r="Q186" i="3" s="1"/>
  <c r="P185" i="3"/>
  <c r="Q185" i="3" s="1"/>
  <c r="P184" i="3"/>
  <c r="Q184" i="3" s="1"/>
  <c r="P183" i="3"/>
  <c r="Q183" i="3" s="1"/>
  <c r="P182" i="3"/>
  <c r="Q182" i="3" s="1"/>
  <c r="P181" i="3"/>
  <c r="Q181" i="3" s="1"/>
  <c r="P180" i="3"/>
  <c r="Q180" i="3" s="1"/>
  <c r="P179" i="3"/>
  <c r="Q179" i="3" s="1"/>
  <c r="P178" i="3"/>
  <c r="Q178" i="3" s="1"/>
  <c r="P177" i="3"/>
  <c r="Q177" i="3" s="1"/>
  <c r="P176" i="3"/>
  <c r="Q176" i="3" s="1"/>
  <c r="P175" i="3"/>
  <c r="Q175" i="3" s="1"/>
  <c r="P174" i="3"/>
  <c r="Q174" i="3" s="1"/>
  <c r="P173" i="3"/>
  <c r="Q173" i="3" s="1"/>
  <c r="P172" i="3"/>
  <c r="Q172" i="3" s="1"/>
  <c r="P171" i="3"/>
  <c r="Q171" i="3" s="1"/>
  <c r="P170" i="3"/>
  <c r="Q170" i="3" s="1"/>
  <c r="P169" i="3"/>
  <c r="Q169" i="3" s="1"/>
  <c r="P168" i="3"/>
  <c r="Q168" i="3" s="1"/>
  <c r="P167" i="3"/>
  <c r="Q167" i="3" s="1"/>
  <c r="P166" i="3"/>
  <c r="Q166" i="3" s="1"/>
  <c r="P165" i="3"/>
  <c r="Q165" i="3" s="1"/>
  <c r="P164" i="3"/>
  <c r="Q164" i="3" s="1"/>
  <c r="P158" i="3"/>
  <c r="Q158" i="3" s="1"/>
  <c r="P157" i="3"/>
  <c r="Q157" i="3" s="1"/>
  <c r="P156" i="3"/>
  <c r="Q156" i="3" s="1"/>
  <c r="P155" i="3"/>
  <c r="Q155" i="3" s="1"/>
  <c r="P154" i="3"/>
  <c r="Q154" i="3" s="1"/>
  <c r="P153" i="3"/>
  <c r="Q153" i="3" s="1"/>
  <c r="P152" i="3"/>
  <c r="Q152" i="3" s="1"/>
  <c r="P151" i="3"/>
  <c r="Q151" i="3" s="1"/>
  <c r="P150" i="3"/>
  <c r="Q150" i="3" s="1"/>
  <c r="P149" i="3"/>
  <c r="Q149" i="3" s="1"/>
  <c r="P148" i="3"/>
  <c r="Q148" i="3" s="1"/>
  <c r="P147" i="3"/>
  <c r="Q147" i="3" s="1"/>
  <c r="P146" i="3"/>
  <c r="Q146" i="3" s="1"/>
  <c r="P145" i="3"/>
  <c r="Q145" i="3" s="1"/>
  <c r="P144" i="3"/>
  <c r="Q144" i="3" s="1"/>
  <c r="P143" i="3"/>
  <c r="Q143" i="3" s="1"/>
  <c r="P142" i="3"/>
  <c r="Q142" i="3" s="1"/>
  <c r="P141" i="3"/>
  <c r="Q141" i="3" s="1"/>
  <c r="P140" i="3"/>
  <c r="Q140" i="3" s="1"/>
  <c r="P139" i="3"/>
  <c r="Q139" i="3" s="1"/>
  <c r="P138" i="3"/>
  <c r="Q138" i="3" s="1"/>
  <c r="P137" i="3"/>
  <c r="Q137" i="3" s="1"/>
  <c r="P136" i="3"/>
  <c r="Q136" i="3" s="1"/>
  <c r="P135" i="3"/>
  <c r="Q135" i="3" s="1"/>
  <c r="B129" i="3"/>
  <c r="E129" i="3" s="1"/>
  <c r="F100" i="2" l="1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99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41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70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12" i="2"/>
  <c r="M10" i="5"/>
  <c r="N10" i="5" s="1"/>
  <c r="S10" i="5"/>
  <c r="T10" i="5" s="1"/>
  <c r="Y10" i="5"/>
  <c r="Z10" i="5" s="1"/>
  <c r="AE10" i="5"/>
  <c r="AF10" i="5" s="1"/>
  <c r="AK10" i="5"/>
  <c r="AL10" i="5" s="1"/>
  <c r="M11" i="5"/>
  <c r="N11" i="5" s="1"/>
  <c r="S11" i="5"/>
  <c r="T11" i="5" s="1"/>
  <c r="Y11" i="5"/>
  <c r="Z11" i="5" s="1"/>
  <c r="AE11" i="5"/>
  <c r="AF11" i="5" s="1"/>
  <c r="AK11" i="5"/>
  <c r="AL11" i="5" s="1"/>
  <c r="M12" i="5"/>
  <c r="N12" i="5" s="1"/>
  <c r="S12" i="5"/>
  <c r="T12" i="5" s="1"/>
  <c r="Y12" i="5"/>
  <c r="Z12" i="5" s="1"/>
  <c r="AE12" i="5"/>
  <c r="AF12" i="5" s="1"/>
  <c r="AK12" i="5"/>
  <c r="AL12" i="5" s="1"/>
  <c r="M13" i="5"/>
  <c r="N13" i="5" s="1"/>
  <c r="S13" i="5"/>
  <c r="T13" i="5" s="1"/>
  <c r="Y13" i="5"/>
  <c r="Z13" i="5" s="1"/>
  <c r="AE13" i="5"/>
  <c r="AF13" i="5" s="1"/>
  <c r="AK13" i="5"/>
  <c r="AL13" i="5" s="1"/>
  <c r="M14" i="5"/>
  <c r="N14" i="5" s="1"/>
  <c r="S14" i="5"/>
  <c r="T14" i="5" s="1"/>
  <c r="Y14" i="5"/>
  <c r="Z14" i="5" s="1"/>
  <c r="AE14" i="5"/>
  <c r="AF14" i="5" s="1"/>
  <c r="AK14" i="5"/>
  <c r="AL14" i="5" s="1"/>
  <c r="M15" i="5"/>
  <c r="N15" i="5" s="1"/>
  <c r="S15" i="5"/>
  <c r="T15" i="5" s="1"/>
  <c r="Y15" i="5"/>
  <c r="Z15" i="5" s="1"/>
  <c r="AE15" i="5"/>
  <c r="AF15" i="5" s="1"/>
  <c r="AK15" i="5"/>
  <c r="AL15" i="5" s="1"/>
  <c r="M16" i="5"/>
  <c r="N16" i="5" s="1"/>
  <c r="S16" i="5"/>
  <c r="T16" i="5" s="1"/>
  <c r="Y16" i="5"/>
  <c r="Z16" i="5" s="1"/>
  <c r="AE16" i="5"/>
  <c r="AF16" i="5" s="1"/>
  <c r="AK16" i="5"/>
  <c r="AL16" i="5" s="1"/>
  <c r="M17" i="5"/>
  <c r="N17" i="5" s="1"/>
  <c r="S17" i="5"/>
  <c r="T17" i="5" s="1"/>
  <c r="Y17" i="5"/>
  <c r="Z17" i="5" s="1"/>
  <c r="AE17" i="5"/>
  <c r="AF17" i="5" s="1"/>
  <c r="AK17" i="5"/>
  <c r="AL17" i="5" s="1"/>
  <c r="M18" i="5"/>
  <c r="N18" i="5" s="1"/>
  <c r="S18" i="5"/>
  <c r="T18" i="5" s="1"/>
  <c r="Y18" i="5"/>
  <c r="Z18" i="5" s="1"/>
  <c r="AE18" i="5"/>
  <c r="AF18" i="5" s="1"/>
  <c r="AK18" i="5"/>
  <c r="AL18" i="5" s="1"/>
  <c r="M19" i="5"/>
  <c r="N19" i="5" s="1"/>
  <c r="S19" i="5"/>
  <c r="T19" i="5" s="1"/>
  <c r="Y19" i="5"/>
  <c r="Z19" i="5" s="1"/>
  <c r="AE19" i="5"/>
  <c r="AF19" i="5" s="1"/>
  <c r="AK19" i="5"/>
  <c r="AL19" i="5" s="1"/>
  <c r="M20" i="5"/>
  <c r="N20" i="5" s="1"/>
  <c r="S20" i="5"/>
  <c r="T20" i="5" s="1"/>
  <c r="Y20" i="5"/>
  <c r="Z20" i="5" s="1"/>
  <c r="AE20" i="5"/>
  <c r="AF20" i="5" s="1"/>
  <c r="AK20" i="5"/>
  <c r="AL20" i="5" s="1"/>
  <c r="M21" i="5"/>
  <c r="N21" i="5" s="1"/>
  <c r="S21" i="5"/>
  <c r="T21" i="5" s="1"/>
  <c r="Y21" i="5"/>
  <c r="Z21" i="5" s="1"/>
  <c r="AE21" i="5"/>
  <c r="AF21" i="5" s="1"/>
  <c r="AK21" i="5"/>
  <c r="AL21" i="5" s="1"/>
  <c r="M22" i="5"/>
  <c r="N22" i="5" s="1"/>
  <c r="S22" i="5"/>
  <c r="T22" i="5" s="1"/>
  <c r="Y22" i="5"/>
  <c r="Z22" i="5" s="1"/>
  <c r="AE22" i="5"/>
  <c r="AF22" i="5" s="1"/>
  <c r="AK22" i="5"/>
  <c r="AL22" i="5" s="1"/>
  <c r="M23" i="5"/>
  <c r="N23" i="5" s="1"/>
  <c r="S23" i="5"/>
  <c r="T23" i="5" s="1"/>
  <c r="Y23" i="5"/>
  <c r="Z23" i="5" s="1"/>
  <c r="AE23" i="5"/>
  <c r="AF23" i="5" s="1"/>
  <c r="AK23" i="5"/>
  <c r="AL23" i="5" s="1"/>
  <c r="M24" i="5"/>
  <c r="N24" i="5" s="1"/>
  <c r="S24" i="5"/>
  <c r="T24" i="5" s="1"/>
  <c r="Y24" i="5"/>
  <c r="Z24" i="5" s="1"/>
  <c r="AE24" i="5"/>
  <c r="AF24" i="5" s="1"/>
  <c r="AK24" i="5"/>
  <c r="AL24" i="5" s="1"/>
  <c r="M25" i="5"/>
  <c r="N25" i="5" s="1"/>
  <c r="S25" i="5"/>
  <c r="T25" i="5" s="1"/>
  <c r="Y25" i="5"/>
  <c r="Z25" i="5" s="1"/>
  <c r="AE25" i="5"/>
  <c r="AF25" i="5" s="1"/>
  <c r="AK25" i="5"/>
  <c r="AL25" i="5" s="1"/>
  <c r="M26" i="5"/>
  <c r="N26" i="5" s="1"/>
  <c r="S26" i="5"/>
  <c r="T26" i="5" s="1"/>
  <c r="Y26" i="5"/>
  <c r="Z26" i="5" s="1"/>
  <c r="AE26" i="5"/>
  <c r="AF26" i="5" s="1"/>
  <c r="AK26" i="5"/>
  <c r="AL26" i="5" s="1"/>
  <c r="M27" i="5"/>
  <c r="N27" i="5" s="1"/>
  <c r="S27" i="5"/>
  <c r="T27" i="5" s="1"/>
  <c r="Y27" i="5"/>
  <c r="Z27" i="5" s="1"/>
  <c r="AE27" i="5"/>
  <c r="AF27" i="5" s="1"/>
  <c r="AK27" i="5"/>
  <c r="AL27" i="5" s="1"/>
  <c r="M28" i="5"/>
  <c r="N28" i="5" s="1"/>
  <c r="S28" i="5"/>
  <c r="T28" i="5" s="1"/>
  <c r="Y28" i="5"/>
  <c r="Z28" i="5" s="1"/>
  <c r="AE28" i="5"/>
  <c r="AF28" i="5" s="1"/>
  <c r="AK28" i="5"/>
  <c r="AL28" i="5" s="1"/>
  <c r="M29" i="5"/>
  <c r="N29" i="5" s="1"/>
  <c r="S29" i="5"/>
  <c r="T29" i="5" s="1"/>
  <c r="Y29" i="5"/>
  <c r="Z29" i="5" s="1"/>
  <c r="AE29" i="5"/>
  <c r="AF29" i="5" s="1"/>
  <c r="AK29" i="5"/>
  <c r="AL29" i="5" s="1"/>
  <c r="M30" i="5"/>
  <c r="N30" i="5" s="1"/>
  <c r="S30" i="5"/>
  <c r="T30" i="5" s="1"/>
  <c r="Y30" i="5"/>
  <c r="Z30" i="5" s="1"/>
  <c r="AE30" i="5"/>
  <c r="AF30" i="5" s="1"/>
  <c r="AK30" i="5"/>
  <c r="AL30" i="5" s="1"/>
  <c r="M31" i="5"/>
  <c r="N31" i="5" s="1"/>
  <c r="S31" i="5"/>
  <c r="T31" i="5" s="1"/>
  <c r="Y31" i="5"/>
  <c r="Z31" i="5" s="1"/>
  <c r="AE31" i="5"/>
  <c r="AF31" i="5" s="1"/>
  <c r="AK31" i="5"/>
  <c r="AL31" i="5" s="1"/>
  <c r="M32" i="5"/>
  <c r="N32" i="5" s="1"/>
  <c r="S32" i="5"/>
  <c r="T32" i="5" s="1"/>
  <c r="Y32" i="5"/>
  <c r="Z32" i="5" s="1"/>
  <c r="AE32" i="5"/>
  <c r="AF32" i="5" s="1"/>
  <c r="AK32" i="5"/>
  <c r="AL32" i="5" s="1"/>
  <c r="M33" i="5"/>
  <c r="N33" i="5" s="1"/>
  <c r="S33" i="5"/>
  <c r="T33" i="5" s="1"/>
  <c r="Y33" i="5"/>
  <c r="Z33" i="5" s="1"/>
  <c r="AE33" i="5"/>
  <c r="AF33" i="5" s="1"/>
  <c r="AK33" i="5"/>
  <c r="AL33" i="5" s="1"/>
  <c r="M40" i="5"/>
  <c r="N40" i="5" s="1"/>
  <c r="S40" i="5"/>
  <c r="T40" i="5" s="1"/>
  <c r="Y40" i="5"/>
  <c r="Z40" i="5" s="1"/>
  <c r="AE40" i="5"/>
  <c r="AF40" i="5" s="1"/>
  <c r="AK40" i="5"/>
  <c r="AL40" i="5" s="1"/>
  <c r="AK41" i="5"/>
  <c r="AK42" i="5"/>
  <c r="AK43" i="5"/>
  <c r="AK44" i="5"/>
  <c r="AK45" i="5"/>
  <c r="AK46" i="5"/>
  <c r="AK47" i="5"/>
  <c r="AK48" i="5"/>
  <c r="AK49" i="5"/>
  <c r="AK50" i="5"/>
  <c r="AK51" i="5"/>
  <c r="AK52" i="5"/>
  <c r="AK53" i="5"/>
  <c r="AK54" i="5"/>
  <c r="AK55" i="5"/>
  <c r="AK56" i="5"/>
  <c r="AL56" i="5" s="1"/>
  <c r="AK57" i="5"/>
  <c r="AK58" i="5"/>
  <c r="AK59" i="5"/>
  <c r="AK60" i="5"/>
  <c r="AL60" i="5" s="1"/>
  <c r="AK61" i="5"/>
  <c r="AK62" i="5"/>
  <c r="AK63" i="5"/>
  <c r="AE41" i="5"/>
  <c r="AF41" i="5" s="1"/>
  <c r="AE42" i="5"/>
  <c r="AE43" i="5"/>
  <c r="AE44" i="5"/>
  <c r="AE45" i="5"/>
  <c r="AF45" i="5" s="1"/>
  <c r="AE46" i="5"/>
  <c r="AE47" i="5"/>
  <c r="AE48" i="5"/>
  <c r="AE49" i="5"/>
  <c r="AE50" i="5"/>
  <c r="AE51" i="5"/>
  <c r="AE52" i="5"/>
  <c r="AE53" i="5"/>
  <c r="AF53" i="5" s="1"/>
  <c r="AE54" i="5"/>
  <c r="AE55" i="5"/>
  <c r="AE56" i="5"/>
  <c r="AE57" i="5"/>
  <c r="AF57" i="5" s="1"/>
  <c r="AE58" i="5"/>
  <c r="AE59" i="5"/>
  <c r="AE60" i="5"/>
  <c r="AE61" i="5"/>
  <c r="AE62" i="5"/>
  <c r="AE63" i="5"/>
  <c r="Y41" i="5"/>
  <c r="Y42" i="5"/>
  <c r="Y43" i="5"/>
  <c r="Y44" i="5"/>
  <c r="Z44" i="5" s="1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M41" i="5"/>
  <c r="M42" i="5"/>
  <c r="M43" i="5"/>
  <c r="M44" i="5"/>
  <c r="M45" i="5"/>
  <c r="M46" i="5"/>
  <c r="M47" i="5"/>
  <c r="M48" i="5"/>
  <c r="N48" i="5" s="1"/>
  <c r="M49" i="5"/>
  <c r="M50" i="5"/>
  <c r="M51" i="5"/>
  <c r="M52" i="5"/>
  <c r="N52" i="5" s="1"/>
  <c r="M53" i="5"/>
  <c r="M54" i="5"/>
  <c r="M55" i="5"/>
  <c r="M56" i="5"/>
  <c r="M57" i="5"/>
  <c r="M58" i="5"/>
  <c r="M59" i="5"/>
  <c r="M60" i="5"/>
  <c r="M61" i="5"/>
  <c r="M62" i="5"/>
  <c r="M63" i="5"/>
  <c r="AF61" i="5"/>
  <c r="AF58" i="5"/>
  <c r="N56" i="5"/>
  <c r="AF54" i="5"/>
  <c r="Z52" i="5"/>
  <c r="AL52" i="5"/>
  <c r="AF50" i="5"/>
  <c r="AF49" i="5"/>
  <c r="AL48" i="5"/>
  <c r="Z48" i="5"/>
  <c r="AF48" i="5"/>
  <c r="AL47" i="5"/>
  <c r="AF46" i="5"/>
  <c r="AL44" i="5"/>
  <c r="N44" i="5"/>
  <c r="AF44" i="5"/>
  <c r="AF42" i="5"/>
  <c r="BB122" i="2"/>
  <c r="BB121" i="2"/>
  <c r="BB120" i="2"/>
  <c r="BB119" i="2"/>
  <c r="BB118" i="2"/>
  <c r="BB117" i="2"/>
  <c r="BB116" i="2"/>
  <c r="BB115" i="2"/>
  <c r="BB114" i="2"/>
  <c r="BB113" i="2"/>
  <c r="BB112" i="2"/>
  <c r="BB111" i="2"/>
  <c r="BB110" i="2"/>
  <c r="BB109" i="2"/>
  <c r="BB108" i="2"/>
  <c r="BB107" i="2"/>
  <c r="BB106" i="2"/>
  <c r="BB105" i="2"/>
  <c r="BB104" i="2"/>
  <c r="BB103" i="2"/>
  <c r="BB102" i="2"/>
  <c r="BB101" i="2"/>
  <c r="BB100" i="2"/>
  <c r="BB99" i="2"/>
  <c r="AP122" i="2"/>
  <c r="AP121" i="2"/>
  <c r="AP120" i="2"/>
  <c r="AP119" i="2"/>
  <c r="AP118" i="2"/>
  <c r="AP117" i="2"/>
  <c r="AP116" i="2"/>
  <c r="AP115" i="2"/>
  <c r="AP114" i="2"/>
  <c r="AP113" i="2"/>
  <c r="AP112" i="2"/>
  <c r="AP111" i="2"/>
  <c r="AP110" i="2"/>
  <c r="AP109" i="2"/>
  <c r="AP108" i="2"/>
  <c r="AP107" i="2"/>
  <c r="AP106" i="2"/>
  <c r="AP105" i="2"/>
  <c r="AP104" i="2"/>
  <c r="AP103" i="2"/>
  <c r="AP102" i="2"/>
  <c r="AP101" i="2"/>
  <c r="AP100" i="2"/>
  <c r="AP99" i="2"/>
  <c r="BB93" i="2"/>
  <c r="BB92" i="2"/>
  <c r="BB91" i="2"/>
  <c r="BB90" i="2"/>
  <c r="BB89" i="2"/>
  <c r="BB88" i="2"/>
  <c r="BB87" i="2"/>
  <c r="BB86" i="2"/>
  <c r="BB85" i="2"/>
  <c r="BB84" i="2"/>
  <c r="BB83" i="2"/>
  <c r="BB82" i="2"/>
  <c r="BB81" i="2"/>
  <c r="BB80" i="2"/>
  <c r="BB79" i="2"/>
  <c r="BB78" i="2"/>
  <c r="BB77" i="2"/>
  <c r="BB76" i="2"/>
  <c r="BB75" i="2"/>
  <c r="BB74" i="2"/>
  <c r="BB73" i="2"/>
  <c r="BB72" i="2"/>
  <c r="BB71" i="2"/>
  <c r="BB70" i="2"/>
  <c r="AP93" i="2"/>
  <c r="AP92" i="2"/>
  <c r="AP91" i="2"/>
  <c r="AP90" i="2"/>
  <c r="AP89" i="2"/>
  <c r="AP88" i="2"/>
  <c r="AP87" i="2"/>
  <c r="AP86" i="2"/>
  <c r="AP85" i="2"/>
  <c r="AP84" i="2"/>
  <c r="AP83" i="2"/>
  <c r="AP82" i="2"/>
  <c r="AP81" i="2"/>
  <c r="AP80" i="2"/>
  <c r="AP79" i="2"/>
  <c r="AP78" i="2"/>
  <c r="AP77" i="2"/>
  <c r="AP76" i="2"/>
  <c r="AP75" i="2"/>
  <c r="AP74" i="2"/>
  <c r="AP73" i="2"/>
  <c r="AP72" i="2"/>
  <c r="AP71" i="2"/>
  <c r="AP70" i="2"/>
  <c r="BB35" i="2"/>
  <c r="BB34" i="2"/>
  <c r="BB33" i="2"/>
  <c r="BB32" i="2"/>
  <c r="BB31" i="2"/>
  <c r="BB30" i="2"/>
  <c r="BB29" i="2"/>
  <c r="BB28" i="2"/>
  <c r="BB27" i="2"/>
  <c r="BB26" i="2"/>
  <c r="BB25" i="2"/>
  <c r="BB24" i="2"/>
  <c r="BB23" i="2"/>
  <c r="BB22" i="2"/>
  <c r="BB21" i="2"/>
  <c r="BB20" i="2"/>
  <c r="BB19" i="2"/>
  <c r="BB18" i="2"/>
  <c r="BB17" i="2"/>
  <c r="BB16" i="2"/>
  <c r="BB15" i="2"/>
  <c r="BB14" i="2"/>
  <c r="BB13" i="2"/>
  <c r="BB12" i="2"/>
  <c r="AP35" i="2"/>
  <c r="AP34" i="2"/>
  <c r="AP33" i="2"/>
  <c r="AP32" i="2"/>
  <c r="AP31" i="2"/>
  <c r="AP30" i="2"/>
  <c r="AP29" i="2"/>
  <c r="AP28" i="2"/>
  <c r="AP27" i="2"/>
  <c r="AP26" i="2"/>
  <c r="AP25" i="2"/>
  <c r="AP24" i="2"/>
  <c r="AP23" i="2"/>
  <c r="AP22" i="2"/>
  <c r="AP21" i="2"/>
  <c r="AP20" i="2"/>
  <c r="AP19" i="2"/>
  <c r="AP18" i="2"/>
  <c r="AP17" i="2"/>
  <c r="AP16" i="2"/>
  <c r="AP15" i="2"/>
  <c r="AP14" i="2"/>
  <c r="AP13" i="2"/>
  <c r="AP12" i="2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9" i="4"/>
  <c r="AL51" i="5" l="1"/>
  <c r="AL43" i="5"/>
  <c r="AL55" i="5"/>
  <c r="AL59" i="5"/>
  <c r="AL63" i="5"/>
  <c r="AF62" i="5"/>
  <c r="N42" i="5"/>
  <c r="Z42" i="5"/>
  <c r="AL42" i="5"/>
  <c r="T44" i="5"/>
  <c r="N46" i="5"/>
  <c r="Z46" i="5"/>
  <c r="AL46" i="5"/>
  <c r="T48" i="5"/>
  <c r="N50" i="5"/>
  <c r="Z50" i="5"/>
  <c r="AL50" i="5"/>
  <c r="T52" i="5"/>
  <c r="AF52" i="5"/>
  <c r="N54" i="5"/>
  <c r="Z54" i="5"/>
  <c r="AL54" i="5"/>
  <c r="T56" i="5"/>
  <c r="AF56" i="5"/>
  <c r="N58" i="5"/>
  <c r="Z58" i="5"/>
  <c r="AL58" i="5"/>
  <c r="T60" i="5"/>
  <c r="AF60" i="5"/>
  <c r="N62" i="5"/>
  <c r="Z62" i="5"/>
  <c r="AL62" i="5"/>
  <c r="N41" i="5"/>
  <c r="Z41" i="5"/>
  <c r="AL41" i="5"/>
  <c r="T43" i="5"/>
  <c r="AF43" i="5"/>
  <c r="N45" i="5"/>
  <c r="Z45" i="5"/>
  <c r="AL45" i="5"/>
  <c r="T47" i="5"/>
  <c r="AF47" i="5"/>
  <c r="N49" i="5"/>
  <c r="Z49" i="5"/>
  <c r="AL49" i="5"/>
  <c r="T51" i="5"/>
  <c r="AF51" i="5"/>
  <c r="N53" i="5"/>
  <c r="Z53" i="5"/>
  <c r="AL53" i="5"/>
  <c r="T55" i="5"/>
  <c r="AF55" i="5"/>
  <c r="N57" i="5"/>
  <c r="Z57" i="5"/>
  <c r="AL57" i="5"/>
  <c r="T59" i="5"/>
  <c r="AF59" i="5"/>
  <c r="N61" i="5"/>
  <c r="Z61" i="5"/>
  <c r="AL61" i="5"/>
  <c r="T63" i="5"/>
  <c r="AF63" i="5"/>
  <c r="T42" i="5"/>
  <c r="T46" i="5"/>
  <c r="T50" i="5"/>
  <c r="T54" i="5"/>
  <c r="Z56" i="5"/>
  <c r="T58" i="5"/>
  <c r="N60" i="5"/>
  <c r="Z60" i="5"/>
  <c r="T62" i="5"/>
  <c r="T41" i="5"/>
  <c r="N43" i="5"/>
  <c r="Z43" i="5"/>
  <c r="T45" i="5"/>
  <c r="N47" i="5"/>
  <c r="Z47" i="5"/>
  <c r="T49" i="5"/>
  <c r="N51" i="5"/>
  <c r="Z51" i="5"/>
  <c r="T53" i="5"/>
  <c r="N55" i="5"/>
  <c r="Z55" i="5"/>
  <c r="T57" i="5"/>
  <c r="N59" i="5"/>
  <c r="Z59" i="5"/>
  <c r="T61" i="5"/>
  <c r="N63" i="5"/>
  <c r="Z63" i="5"/>
  <c r="AW35" i="2"/>
  <c r="AX35" i="2" s="1"/>
  <c r="AW34" i="2"/>
  <c r="AW33" i="2"/>
  <c r="AW32" i="2"/>
  <c r="AW31" i="2"/>
  <c r="AW30" i="2"/>
  <c r="AW29" i="2"/>
  <c r="AW28" i="2"/>
  <c r="AW27" i="2"/>
  <c r="AW26" i="2"/>
  <c r="AW25" i="2"/>
  <c r="AW24" i="2"/>
  <c r="AX24" i="2" s="1"/>
  <c r="AW23" i="2"/>
  <c r="AX23" i="2" s="1"/>
  <c r="AW22" i="2"/>
  <c r="AW21" i="2"/>
  <c r="AX21" i="2" s="1"/>
  <c r="AW20" i="2"/>
  <c r="AX20" i="2" s="1"/>
  <c r="AW19" i="2"/>
  <c r="AX19" i="2" s="1"/>
  <c r="AW18" i="2"/>
  <c r="AX18" i="2" s="1"/>
  <c r="AW17" i="2"/>
  <c r="AX17" i="2" s="1"/>
  <c r="AW16" i="2"/>
  <c r="AX16" i="2" s="1"/>
  <c r="AW15" i="2"/>
  <c r="AX15" i="2" s="1"/>
  <c r="AW14" i="2"/>
  <c r="AX14" i="2" s="1"/>
  <c r="AW13" i="2"/>
  <c r="AX13" i="2" s="1"/>
  <c r="AW12" i="2"/>
  <c r="AX22" i="2"/>
  <c r="AX12" i="2"/>
  <c r="T5" i="3" l="1"/>
  <c r="W5" i="3" s="1"/>
  <c r="I66" i="4" l="1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65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37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9" i="4"/>
  <c r="B5" i="4"/>
  <c r="E5" i="4" s="1"/>
  <c r="P34" i="3"/>
  <c r="Q34" i="3" s="1"/>
  <c r="P33" i="3"/>
  <c r="Q33" i="3" s="1"/>
  <c r="P32" i="3"/>
  <c r="Q32" i="3" s="1"/>
  <c r="P31" i="3"/>
  <c r="Q31" i="3" s="1"/>
  <c r="P30" i="3"/>
  <c r="Q30" i="3" s="1"/>
  <c r="P29" i="3"/>
  <c r="Q29" i="3" s="1"/>
  <c r="P28" i="3"/>
  <c r="Q28" i="3" s="1"/>
  <c r="P27" i="3"/>
  <c r="Q27" i="3" s="1"/>
  <c r="P26" i="3"/>
  <c r="Q26" i="3" s="1"/>
  <c r="P25" i="3"/>
  <c r="Q25" i="3" s="1"/>
  <c r="P24" i="3"/>
  <c r="Q24" i="3" s="1"/>
  <c r="P23" i="3"/>
  <c r="Q23" i="3" s="1"/>
  <c r="P22" i="3"/>
  <c r="Q22" i="3" s="1"/>
  <c r="P21" i="3"/>
  <c r="Q21" i="3" s="1"/>
  <c r="P20" i="3"/>
  <c r="Q20" i="3" s="1"/>
  <c r="P19" i="3"/>
  <c r="Q19" i="3" s="1"/>
  <c r="P18" i="3"/>
  <c r="Q18" i="3" s="1"/>
  <c r="P17" i="3"/>
  <c r="Q17" i="3" s="1"/>
  <c r="P16" i="3"/>
  <c r="Q16" i="3" s="1"/>
  <c r="P15" i="3"/>
  <c r="Q15" i="3" s="1"/>
  <c r="P14" i="3"/>
  <c r="Q14" i="3" s="1"/>
  <c r="P13" i="3"/>
  <c r="Q13" i="3" s="1"/>
  <c r="P12" i="3"/>
  <c r="Q12" i="3" s="1"/>
  <c r="P11" i="3"/>
  <c r="Q11" i="3" s="1"/>
  <c r="AE11" i="3" l="1"/>
  <c r="AF11" i="3" s="1"/>
  <c r="AL11" i="3"/>
  <c r="AM11" i="3" s="1"/>
  <c r="AE12" i="3"/>
  <c r="AF12" i="3" s="1"/>
  <c r="AL12" i="3"/>
  <c r="AM12" i="3" s="1"/>
  <c r="AE13" i="3"/>
  <c r="AF13" i="3" s="1"/>
  <c r="AL13" i="3"/>
  <c r="AM13" i="3" s="1"/>
  <c r="AE14" i="3"/>
  <c r="AF14" i="3" s="1"/>
  <c r="AL14" i="3"/>
  <c r="AM14" i="3" s="1"/>
  <c r="AE15" i="3"/>
  <c r="AF15" i="3" s="1"/>
  <c r="AL15" i="3"/>
  <c r="AM15" i="3" s="1"/>
  <c r="AE16" i="3"/>
  <c r="AF16" i="3" s="1"/>
  <c r="AL16" i="3"/>
  <c r="AM16" i="3" s="1"/>
  <c r="AE17" i="3"/>
  <c r="AF17" i="3" s="1"/>
  <c r="AL17" i="3"/>
  <c r="AM17" i="3" s="1"/>
  <c r="AE18" i="3"/>
  <c r="AF18" i="3" s="1"/>
  <c r="AL18" i="3"/>
  <c r="AM18" i="3" s="1"/>
  <c r="AE19" i="3"/>
  <c r="AF19" i="3" s="1"/>
  <c r="AL19" i="3"/>
  <c r="AM19" i="3" s="1"/>
  <c r="AE20" i="3"/>
  <c r="AF20" i="3" s="1"/>
  <c r="AL20" i="3"/>
  <c r="AM20" i="3" s="1"/>
  <c r="AE21" i="3"/>
  <c r="AF21" i="3" s="1"/>
  <c r="AL21" i="3"/>
  <c r="AM21" i="3" s="1"/>
  <c r="AE22" i="3"/>
  <c r="AF22" i="3" s="1"/>
  <c r="AL22" i="3"/>
  <c r="AM22" i="3" s="1"/>
  <c r="AE23" i="3"/>
  <c r="AF23" i="3" s="1"/>
  <c r="AL23" i="3"/>
  <c r="AM23" i="3" s="1"/>
  <c r="AE24" i="3"/>
  <c r="AF24" i="3" s="1"/>
  <c r="AL24" i="3"/>
  <c r="AM24" i="3" s="1"/>
  <c r="AE25" i="3"/>
  <c r="AF25" i="3" s="1"/>
  <c r="AL25" i="3"/>
  <c r="AM25" i="3" s="1"/>
  <c r="AE26" i="3"/>
  <c r="AF26" i="3" s="1"/>
  <c r="AL26" i="3"/>
  <c r="AM26" i="3" s="1"/>
  <c r="AE27" i="3"/>
  <c r="AF27" i="3" s="1"/>
  <c r="AL27" i="3"/>
  <c r="AM27" i="3" s="1"/>
  <c r="AE28" i="3"/>
  <c r="AF28" i="3" s="1"/>
  <c r="AL28" i="3"/>
  <c r="AM28" i="3" s="1"/>
  <c r="AE29" i="3"/>
  <c r="AF29" i="3" s="1"/>
  <c r="AL29" i="3"/>
  <c r="AM29" i="3" s="1"/>
  <c r="AE30" i="3"/>
  <c r="AF30" i="3" s="1"/>
  <c r="AL30" i="3"/>
  <c r="AM30" i="3" s="1"/>
  <c r="AE31" i="3"/>
  <c r="AF31" i="3" s="1"/>
  <c r="AL31" i="3"/>
  <c r="AM31" i="3" s="1"/>
  <c r="AE32" i="3"/>
  <c r="AF32" i="3" s="1"/>
  <c r="AL32" i="3"/>
  <c r="AM32" i="3" s="1"/>
  <c r="AE33" i="3"/>
  <c r="AF33" i="3" s="1"/>
  <c r="AL33" i="3"/>
  <c r="AM33" i="3" s="1"/>
  <c r="AE34" i="3"/>
  <c r="AF34" i="3" s="1"/>
  <c r="AL34" i="3"/>
  <c r="AM34" i="3" s="1"/>
  <c r="P40" i="3"/>
  <c r="Q40" i="3" s="1"/>
  <c r="AE40" i="3"/>
  <c r="AF40" i="3" s="1"/>
  <c r="AL40" i="3"/>
  <c r="AM40" i="3" s="1"/>
  <c r="P41" i="3"/>
  <c r="Q41" i="3" s="1"/>
  <c r="AE41" i="3"/>
  <c r="AF41" i="3" s="1"/>
  <c r="AL41" i="3"/>
  <c r="AM41" i="3" s="1"/>
  <c r="P42" i="3"/>
  <c r="Q42" i="3" s="1"/>
  <c r="AE42" i="3"/>
  <c r="AF42" i="3" s="1"/>
  <c r="AL42" i="3"/>
  <c r="AM42" i="3" s="1"/>
  <c r="P43" i="3"/>
  <c r="Q43" i="3" s="1"/>
  <c r="AE43" i="3"/>
  <c r="AF43" i="3" s="1"/>
  <c r="AL43" i="3"/>
  <c r="AM43" i="3" s="1"/>
  <c r="P44" i="3"/>
  <c r="Q44" i="3" s="1"/>
  <c r="AE44" i="3"/>
  <c r="AF44" i="3" s="1"/>
  <c r="AL44" i="3"/>
  <c r="AM44" i="3" s="1"/>
  <c r="P45" i="3"/>
  <c r="Q45" i="3" s="1"/>
  <c r="AE45" i="3"/>
  <c r="AF45" i="3" s="1"/>
  <c r="AL45" i="3"/>
  <c r="AM45" i="3" s="1"/>
  <c r="P46" i="3"/>
  <c r="Q46" i="3" s="1"/>
  <c r="AE46" i="3"/>
  <c r="AF46" i="3" s="1"/>
  <c r="AL46" i="3"/>
  <c r="AM46" i="3" s="1"/>
  <c r="P47" i="3"/>
  <c r="Q47" i="3" s="1"/>
  <c r="AE47" i="3"/>
  <c r="AF47" i="3" s="1"/>
  <c r="AL47" i="3"/>
  <c r="AM47" i="3" s="1"/>
  <c r="P48" i="3"/>
  <c r="Q48" i="3" s="1"/>
  <c r="AE48" i="3"/>
  <c r="AF48" i="3" s="1"/>
  <c r="AL48" i="3"/>
  <c r="AM48" i="3" s="1"/>
  <c r="P49" i="3"/>
  <c r="Q49" i="3" s="1"/>
  <c r="AE49" i="3"/>
  <c r="AF49" i="3" s="1"/>
  <c r="AL49" i="3"/>
  <c r="AM49" i="3" s="1"/>
  <c r="P50" i="3"/>
  <c r="Q50" i="3" s="1"/>
  <c r="AE50" i="3"/>
  <c r="AF50" i="3" s="1"/>
  <c r="AL50" i="3"/>
  <c r="AM50" i="3" s="1"/>
  <c r="P51" i="3"/>
  <c r="Q51" i="3" s="1"/>
  <c r="AE51" i="3"/>
  <c r="AF51" i="3" s="1"/>
  <c r="AL51" i="3"/>
  <c r="AM51" i="3" s="1"/>
  <c r="P52" i="3"/>
  <c r="Q52" i="3" s="1"/>
  <c r="AE52" i="3"/>
  <c r="AF52" i="3" s="1"/>
  <c r="AL52" i="3"/>
  <c r="AM52" i="3" s="1"/>
  <c r="P53" i="3"/>
  <c r="Q53" i="3" s="1"/>
  <c r="AE53" i="3"/>
  <c r="AF53" i="3" s="1"/>
  <c r="AL53" i="3"/>
  <c r="AM53" i="3" s="1"/>
  <c r="P54" i="3"/>
  <c r="Q54" i="3" s="1"/>
  <c r="AE54" i="3"/>
  <c r="AF54" i="3" s="1"/>
  <c r="AL54" i="3"/>
  <c r="AM54" i="3" s="1"/>
  <c r="P55" i="3"/>
  <c r="Q55" i="3" s="1"/>
  <c r="AE55" i="3"/>
  <c r="AF55" i="3" s="1"/>
  <c r="AL55" i="3"/>
  <c r="AM55" i="3" s="1"/>
  <c r="P56" i="3"/>
  <c r="Q56" i="3" s="1"/>
  <c r="AE56" i="3"/>
  <c r="AF56" i="3" s="1"/>
  <c r="AL56" i="3"/>
  <c r="AM56" i="3" s="1"/>
  <c r="P57" i="3"/>
  <c r="Q57" i="3" s="1"/>
  <c r="AE57" i="3"/>
  <c r="AF57" i="3" s="1"/>
  <c r="AL57" i="3"/>
  <c r="AM57" i="3" s="1"/>
  <c r="P58" i="3"/>
  <c r="Q58" i="3" s="1"/>
  <c r="AE58" i="3"/>
  <c r="AF58" i="3" s="1"/>
  <c r="AL58" i="3"/>
  <c r="AM58" i="3" s="1"/>
  <c r="P59" i="3"/>
  <c r="Q59" i="3" s="1"/>
  <c r="AE59" i="3"/>
  <c r="AF59" i="3" s="1"/>
  <c r="AL59" i="3"/>
  <c r="AM59" i="3" s="1"/>
  <c r="P60" i="3"/>
  <c r="Q60" i="3" s="1"/>
  <c r="AE60" i="3"/>
  <c r="AF60" i="3" s="1"/>
  <c r="AL60" i="3"/>
  <c r="AM60" i="3" s="1"/>
  <c r="P61" i="3"/>
  <c r="Q61" i="3" s="1"/>
  <c r="AE61" i="3"/>
  <c r="AF61" i="3" s="1"/>
  <c r="AL61" i="3"/>
  <c r="AM61" i="3" s="1"/>
  <c r="P62" i="3"/>
  <c r="Q62" i="3" s="1"/>
  <c r="AE62" i="3"/>
  <c r="AF62" i="3" s="1"/>
  <c r="AL62" i="3"/>
  <c r="AM62" i="3" s="1"/>
  <c r="P63" i="3"/>
  <c r="Q63" i="3" s="1"/>
  <c r="AE63" i="3"/>
  <c r="AF63" i="3" s="1"/>
  <c r="AL63" i="3"/>
  <c r="AM63" i="3" s="1"/>
  <c r="P69" i="3"/>
  <c r="Q69" i="3" s="1"/>
  <c r="AE69" i="3"/>
  <c r="AF69" i="3" s="1"/>
  <c r="AL69" i="3"/>
  <c r="AM69" i="3" s="1"/>
  <c r="P70" i="3"/>
  <c r="Q70" i="3" s="1"/>
  <c r="AE70" i="3"/>
  <c r="AF70" i="3" s="1"/>
  <c r="AL70" i="3"/>
  <c r="AM70" i="3" s="1"/>
  <c r="P71" i="3"/>
  <c r="Q71" i="3" s="1"/>
  <c r="AE71" i="3"/>
  <c r="AF71" i="3" s="1"/>
  <c r="AL71" i="3"/>
  <c r="AM71" i="3" s="1"/>
  <c r="P72" i="3"/>
  <c r="Q72" i="3" s="1"/>
  <c r="AE72" i="3"/>
  <c r="AF72" i="3" s="1"/>
  <c r="AL72" i="3"/>
  <c r="AM72" i="3" s="1"/>
  <c r="P73" i="3"/>
  <c r="Q73" i="3" s="1"/>
  <c r="AE73" i="3"/>
  <c r="AF73" i="3" s="1"/>
  <c r="AL73" i="3"/>
  <c r="AM73" i="3" s="1"/>
  <c r="P74" i="3"/>
  <c r="Q74" i="3" s="1"/>
  <c r="AE74" i="3"/>
  <c r="AF74" i="3" s="1"/>
  <c r="AL74" i="3"/>
  <c r="AM74" i="3" s="1"/>
  <c r="P75" i="3"/>
  <c r="Q75" i="3" s="1"/>
  <c r="AE75" i="3"/>
  <c r="AF75" i="3" s="1"/>
  <c r="AL75" i="3"/>
  <c r="AM75" i="3" s="1"/>
  <c r="P76" i="3"/>
  <c r="Q76" i="3" s="1"/>
  <c r="AE76" i="3"/>
  <c r="AF76" i="3" s="1"/>
  <c r="AL76" i="3"/>
  <c r="AM76" i="3" s="1"/>
  <c r="P77" i="3"/>
  <c r="Q77" i="3" s="1"/>
  <c r="AE77" i="3"/>
  <c r="AF77" i="3" s="1"/>
  <c r="AL77" i="3"/>
  <c r="AM77" i="3" s="1"/>
  <c r="P78" i="3"/>
  <c r="Q78" i="3" s="1"/>
  <c r="AE78" i="3"/>
  <c r="AF78" i="3" s="1"/>
  <c r="AL78" i="3"/>
  <c r="AM78" i="3" s="1"/>
  <c r="P79" i="3"/>
  <c r="Q79" i="3" s="1"/>
  <c r="AE79" i="3"/>
  <c r="AF79" i="3" s="1"/>
  <c r="AL79" i="3"/>
  <c r="AM79" i="3" s="1"/>
  <c r="P80" i="3"/>
  <c r="Q80" i="3" s="1"/>
  <c r="AE80" i="3"/>
  <c r="AF80" i="3" s="1"/>
  <c r="AL80" i="3"/>
  <c r="AM80" i="3" s="1"/>
  <c r="P81" i="3"/>
  <c r="Q81" i="3" s="1"/>
  <c r="AE81" i="3"/>
  <c r="AF81" i="3" s="1"/>
  <c r="AL81" i="3"/>
  <c r="AM81" i="3" s="1"/>
  <c r="P82" i="3"/>
  <c r="Q82" i="3" s="1"/>
  <c r="AE82" i="3"/>
  <c r="AF82" i="3" s="1"/>
  <c r="AL82" i="3"/>
  <c r="AM82" i="3" s="1"/>
  <c r="P83" i="3"/>
  <c r="Q83" i="3" s="1"/>
  <c r="AE83" i="3"/>
  <c r="AF83" i="3" s="1"/>
  <c r="AL83" i="3"/>
  <c r="AM83" i="3" s="1"/>
  <c r="P84" i="3"/>
  <c r="Q84" i="3" s="1"/>
  <c r="AE84" i="3"/>
  <c r="AF84" i="3" s="1"/>
  <c r="AL84" i="3"/>
  <c r="AM84" i="3" s="1"/>
  <c r="P85" i="3"/>
  <c r="Q85" i="3" s="1"/>
  <c r="AE85" i="3"/>
  <c r="AF85" i="3" s="1"/>
  <c r="AL85" i="3"/>
  <c r="AM85" i="3" s="1"/>
  <c r="P86" i="3"/>
  <c r="Q86" i="3" s="1"/>
  <c r="AE86" i="3"/>
  <c r="AF86" i="3" s="1"/>
  <c r="AL86" i="3"/>
  <c r="AM86" i="3" s="1"/>
  <c r="P87" i="3"/>
  <c r="Q87" i="3" s="1"/>
  <c r="AE87" i="3"/>
  <c r="AF87" i="3" s="1"/>
  <c r="AL87" i="3"/>
  <c r="AM87" i="3" s="1"/>
  <c r="P88" i="3"/>
  <c r="Q88" i="3" s="1"/>
  <c r="AE88" i="3"/>
  <c r="AF88" i="3" s="1"/>
  <c r="AL88" i="3"/>
  <c r="AM88" i="3" s="1"/>
  <c r="P89" i="3"/>
  <c r="Q89" i="3" s="1"/>
  <c r="AE89" i="3"/>
  <c r="AF89" i="3" s="1"/>
  <c r="AL89" i="3"/>
  <c r="AM89" i="3" s="1"/>
  <c r="P90" i="3"/>
  <c r="Q90" i="3" s="1"/>
  <c r="AE90" i="3"/>
  <c r="AF90" i="3" s="1"/>
  <c r="AL90" i="3"/>
  <c r="AM90" i="3" s="1"/>
  <c r="P91" i="3"/>
  <c r="Q91" i="3" s="1"/>
  <c r="AE91" i="3"/>
  <c r="AF91" i="3" s="1"/>
  <c r="AL91" i="3"/>
  <c r="AM91" i="3" s="1"/>
  <c r="P92" i="3"/>
  <c r="Q92" i="3" s="1"/>
  <c r="AE92" i="3"/>
  <c r="AF92" i="3" s="1"/>
  <c r="AL92" i="3"/>
  <c r="AM92" i="3" s="1"/>
  <c r="P98" i="3"/>
  <c r="Q98" i="3" s="1"/>
  <c r="AE98" i="3"/>
  <c r="AF98" i="3" s="1"/>
  <c r="AL98" i="3"/>
  <c r="AM98" i="3" s="1"/>
  <c r="P99" i="3"/>
  <c r="Q99" i="3" s="1"/>
  <c r="AE99" i="3"/>
  <c r="AF99" i="3" s="1"/>
  <c r="AL99" i="3"/>
  <c r="AM99" i="3" s="1"/>
  <c r="P100" i="3"/>
  <c r="Q100" i="3" s="1"/>
  <c r="AE100" i="3"/>
  <c r="AF100" i="3" s="1"/>
  <c r="AL100" i="3"/>
  <c r="AM100" i="3" s="1"/>
  <c r="P101" i="3"/>
  <c r="Q101" i="3" s="1"/>
  <c r="AE101" i="3"/>
  <c r="AF101" i="3" s="1"/>
  <c r="AL101" i="3"/>
  <c r="AM101" i="3" s="1"/>
  <c r="P102" i="3"/>
  <c r="Q102" i="3" s="1"/>
  <c r="AE102" i="3"/>
  <c r="AF102" i="3" s="1"/>
  <c r="AL102" i="3"/>
  <c r="AM102" i="3" s="1"/>
  <c r="P103" i="3"/>
  <c r="Q103" i="3" s="1"/>
  <c r="AE103" i="3"/>
  <c r="AF103" i="3" s="1"/>
  <c r="AL103" i="3"/>
  <c r="AM103" i="3" s="1"/>
  <c r="P104" i="3"/>
  <c r="Q104" i="3" s="1"/>
  <c r="AE104" i="3"/>
  <c r="AF104" i="3" s="1"/>
  <c r="AL104" i="3"/>
  <c r="AM104" i="3" s="1"/>
  <c r="P105" i="3"/>
  <c r="Q105" i="3" s="1"/>
  <c r="AE105" i="3"/>
  <c r="AF105" i="3" s="1"/>
  <c r="AL105" i="3"/>
  <c r="AM105" i="3" s="1"/>
  <c r="P106" i="3"/>
  <c r="Q106" i="3" s="1"/>
  <c r="AE106" i="3"/>
  <c r="AF106" i="3" s="1"/>
  <c r="AL106" i="3"/>
  <c r="AM106" i="3" s="1"/>
  <c r="P107" i="3"/>
  <c r="Q107" i="3" s="1"/>
  <c r="AE107" i="3"/>
  <c r="AF107" i="3" s="1"/>
  <c r="AL107" i="3"/>
  <c r="AM107" i="3" s="1"/>
  <c r="P108" i="3"/>
  <c r="Q108" i="3" s="1"/>
  <c r="AE108" i="3"/>
  <c r="AF108" i="3" s="1"/>
  <c r="AL108" i="3"/>
  <c r="AM108" i="3" s="1"/>
  <c r="P109" i="3"/>
  <c r="Q109" i="3" s="1"/>
  <c r="AE109" i="3"/>
  <c r="AF109" i="3" s="1"/>
  <c r="AL109" i="3"/>
  <c r="AM109" i="3" s="1"/>
  <c r="P110" i="3"/>
  <c r="Q110" i="3" s="1"/>
  <c r="AE110" i="3"/>
  <c r="AF110" i="3" s="1"/>
  <c r="AL110" i="3"/>
  <c r="AM110" i="3" s="1"/>
  <c r="P111" i="3"/>
  <c r="Q111" i="3" s="1"/>
  <c r="AE111" i="3"/>
  <c r="AF111" i="3" s="1"/>
  <c r="AL111" i="3"/>
  <c r="AM111" i="3" s="1"/>
  <c r="P112" i="3"/>
  <c r="Q112" i="3" s="1"/>
  <c r="AE112" i="3"/>
  <c r="AF112" i="3" s="1"/>
  <c r="AL112" i="3"/>
  <c r="AM112" i="3" s="1"/>
  <c r="P113" i="3"/>
  <c r="Q113" i="3" s="1"/>
  <c r="AE113" i="3"/>
  <c r="AF113" i="3" s="1"/>
  <c r="AL113" i="3"/>
  <c r="AM113" i="3" s="1"/>
  <c r="P114" i="3"/>
  <c r="Q114" i="3" s="1"/>
  <c r="AE114" i="3"/>
  <c r="AF114" i="3" s="1"/>
  <c r="AL114" i="3"/>
  <c r="AM114" i="3" s="1"/>
  <c r="P115" i="3"/>
  <c r="Q115" i="3" s="1"/>
  <c r="AE115" i="3"/>
  <c r="AF115" i="3" s="1"/>
  <c r="AL115" i="3"/>
  <c r="AM115" i="3" s="1"/>
  <c r="P116" i="3"/>
  <c r="Q116" i="3" s="1"/>
  <c r="AE116" i="3"/>
  <c r="AF116" i="3" s="1"/>
  <c r="AL116" i="3"/>
  <c r="AM116" i="3" s="1"/>
  <c r="P117" i="3"/>
  <c r="Q117" i="3" s="1"/>
  <c r="AE117" i="3"/>
  <c r="AF117" i="3" s="1"/>
  <c r="AL117" i="3"/>
  <c r="AM117" i="3" s="1"/>
  <c r="P118" i="3"/>
  <c r="Q118" i="3" s="1"/>
  <c r="AE118" i="3"/>
  <c r="AF118" i="3" s="1"/>
  <c r="AL118" i="3"/>
  <c r="AM118" i="3" s="1"/>
  <c r="P119" i="3"/>
  <c r="Q119" i="3" s="1"/>
  <c r="AE119" i="3"/>
  <c r="AF119" i="3" s="1"/>
  <c r="AL119" i="3"/>
  <c r="AM119" i="3" s="1"/>
  <c r="P120" i="3"/>
  <c r="Q120" i="3" s="1"/>
  <c r="AE120" i="3"/>
  <c r="AF120" i="3" s="1"/>
  <c r="AL120" i="3"/>
  <c r="AM120" i="3" s="1"/>
  <c r="P121" i="3"/>
  <c r="Q121" i="3" s="1"/>
  <c r="AE121" i="3"/>
  <c r="AF121" i="3" s="1"/>
  <c r="AL121" i="3"/>
  <c r="AM121" i="3" s="1"/>
  <c r="BT121" i="3"/>
  <c r="BU121" i="3" s="1"/>
  <c r="BG121" i="3"/>
  <c r="BH121" i="3" s="1"/>
  <c r="AZ121" i="3"/>
  <c r="BA121" i="3" s="1"/>
  <c r="AS121" i="3"/>
  <c r="AT121" i="3" s="1"/>
  <c r="BT120" i="3"/>
  <c r="BU120" i="3" s="1"/>
  <c r="BG120" i="3"/>
  <c r="BH120" i="3" s="1"/>
  <c r="AZ120" i="3"/>
  <c r="BA120" i="3" s="1"/>
  <c r="AS120" i="3"/>
  <c r="AT120" i="3" s="1"/>
  <c r="BT119" i="3"/>
  <c r="BU119" i="3" s="1"/>
  <c r="BG119" i="3"/>
  <c r="BH119" i="3" s="1"/>
  <c r="AZ119" i="3"/>
  <c r="BA119" i="3" s="1"/>
  <c r="AS119" i="3"/>
  <c r="AT119" i="3" s="1"/>
  <c r="BT118" i="3"/>
  <c r="BU118" i="3" s="1"/>
  <c r="BG118" i="3"/>
  <c r="BH118" i="3" s="1"/>
  <c r="AZ118" i="3"/>
  <c r="BA118" i="3" s="1"/>
  <c r="AS118" i="3"/>
  <c r="AT118" i="3" s="1"/>
  <c r="BT117" i="3"/>
  <c r="BU117" i="3" s="1"/>
  <c r="BG117" i="3"/>
  <c r="BH117" i="3" s="1"/>
  <c r="AZ117" i="3"/>
  <c r="BA117" i="3" s="1"/>
  <c r="AS117" i="3"/>
  <c r="AT117" i="3" s="1"/>
  <c r="BT116" i="3"/>
  <c r="BU116" i="3" s="1"/>
  <c r="BG116" i="3"/>
  <c r="BH116" i="3" s="1"/>
  <c r="AZ116" i="3"/>
  <c r="BA116" i="3" s="1"/>
  <c r="AS116" i="3"/>
  <c r="AT116" i="3" s="1"/>
  <c r="BT115" i="3"/>
  <c r="BU115" i="3" s="1"/>
  <c r="BG115" i="3"/>
  <c r="BH115" i="3" s="1"/>
  <c r="AZ115" i="3"/>
  <c r="BA115" i="3" s="1"/>
  <c r="AS115" i="3"/>
  <c r="AT115" i="3" s="1"/>
  <c r="BT114" i="3"/>
  <c r="BU114" i="3" s="1"/>
  <c r="BG114" i="3"/>
  <c r="BH114" i="3" s="1"/>
  <c r="AZ114" i="3"/>
  <c r="BA114" i="3" s="1"/>
  <c r="AS114" i="3"/>
  <c r="AT114" i="3" s="1"/>
  <c r="BT113" i="3"/>
  <c r="BU113" i="3" s="1"/>
  <c r="BG113" i="3"/>
  <c r="BH113" i="3" s="1"/>
  <c r="AZ113" i="3"/>
  <c r="BA113" i="3" s="1"/>
  <c r="AS113" i="3"/>
  <c r="AT113" i="3" s="1"/>
  <c r="BT112" i="3"/>
  <c r="BU112" i="3" s="1"/>
  <c r="BG112" i="3"/>
  <c r="BH112" i="3" s="1"/>
  <c r="AZ112" i="3"/>
  <c r="BA112" i="3" s="1"/>
  <c r="AS112" i="3"/>
  <c r="AT112" i="3" s="1"/>
  <c r="BT111" i="3"/>
  <c r="BU111" i="3" s="1"/>
  <c r="BG111" i="3"/>
  <c r="BH111" i="3" s="1"/>
  <c r="AZ111" i="3"/>
  <c r="BA111" i="3" s="1"/>
  <c r="AS111" i="3"/>
  <c r="AT111" i="3" s="1"/>
  <c r="BT110" i="3"/>
  <c r="BU110" i="3" s="1"/>
  <c r="BG110" i="3"/>
  <c r="BH110" i="3" s="1"/>
  <c r="AZ110" i="3"/>
  <c r="BA110" i="3" s="1"/>
  <c r="AS110" i="3"/>
  <c r="AT110" i="3" s="1"/>
  <c r="BT109" i="3"/>
  <c r="BU109" i="3" s="1"/>
  <c r="BG109" i="3"/>
  <c r="BH109" i="3" s="1"/>
  <c r="AZ109" i="3"/>
  <c r="BA109" i="3" s="1"/>
  <c r="AS109" i="3"/>
  <c r="AT109" i="3" s="1"/>
  <c r="BT108" i="3"/>
  <c r="BU108" i="3" s="1"/>
  <c r="BG108" i="3"/>
  <c r="BH108" i="3" s="1"/>
  <c r="AZ108" i="3"/>
  <c r="BA108" i="3" s="1"/>
  <c r="AS108" i="3"/>
  <c r="AT108" i="3" s="1"/>
  <c r="BT107" i="3"/>
  <c r="BU107" i="3" s="1"/>
  <c r="BG107" i="3"/>
  <c r="BH107" i="3" s="1"/>
  <c r="AZ107" i="3"/>
  <c r="BA107" i="3" s="1"/>
  <c r="AS107" i="3"/>
  <c r="AT107" i="3" s="1"/>
  <c r="BT106" i="3"/>
  <c r="BU106" i="3" s="1"/>
  <c r="BG106" i="3"/>
  <c r="BH106" i="3" s="1"/>
  <c r="AZ106" i="3"/>
  <c r="BA106" i="3" s="1"/>
  <c r="AS106" i="3"/>
  <c r="AT106" i="3" s="1"/>
  <c r="BT105" i="3"/>
  <c r="BU105" i="3" s="1"/>
  <c r="BG105" i="3"/>
  <c r="BH105" i="3" s="1"/>
  <c r="AZ105" i="3"/>
  <c r="BA105" i="3" s="1"/>
  <c r="AS105" i="3"/>
  <c r="AT105" i="3" s="1"/>
  <c r="BT104" i="3"/>
  <c r="BU104" i="3" s="1"/>
  <c r="BG104" i="3"/>
  <c r="BH104" i="3" s="1"/>
  <c r="AZ104" i="3"/>
  <c r="BA104" i="3" s="1"/>
  <c r="AS104" i="3"/>
  <c r="AT104" i="3" s="1"/>
  <c r="BT103" i="3"/>
  <c r="BU103" i="3" s="1"/>
  <c r="BG103" i="3"/>
  <c r="BH103" i="3" s="1"/>
  <c r="AZ103" i="3"/>
  <c r="BA103" i="3" s="1"/>
  <c r="AS103" i="3"/>
  <c r="AT103" i="3" s="1"/>
  <c r="BT102" i="3"/>
  <c r="BU102" i="3" s="1"/>
  <c r="BG102" i="3"/>
  <c r="BH102" i="3" s="1"/>
  <c r="AZ102" i="3"/>
  <c r="BA102" i="3" s="1"/>
  <c r="AS102" i="3"/>
  <c r="AT102" i="3" s="1"/>
  <c r="BT101" i="3"/>
  <c r="BU101" i="3" s="1"/>
  <c r="BG101" i="3"/>
  <c r="BH101" i="3" s="1"/>
  <c r="AZ101" i="3"/>
  <c r="BA101" i="3" s="1"/>
  <c r="AS101" i="3"/>
  <c r="AT101" i="3" s="1"/>
  <c r="BT100" i="3"/>
  <c r="BU100" i="3" s="1"/>
  <c r="BG100" i="3"/>
  <c r="BH100" i="3" s="1"/>
  <c r="AZ100" i="3"/>
  <c r="BA100" i="3" s="1"/>
  <c r="AS100" i="3"/>
  <c r="AT100" i="3" s="1"/>
  <c r="BT99" i="3"/>
  <c r="BU99" i="3" s="1"/>
  <c r="BG99" i="3"/>
  <c r="BH99" i="3" s="1"/>
  <c r="AZ99" i="3"/>
  <c r="BA99" i="3" s="1"/>
  <c r="AS99" i="3"/>
  <c r="AT99" i="3" s="1"/>
  <c r="BT98" i="3"/>
  <c r="BU98" i="3" s="1"/>
  <c r="BG98" i="3"/>
  <c r="BH98" i="3" s="1"/>
  <c r="AZ98" i="3"/>
  <c r="BA98" i="3" s="1"/>
  <c r="AS98" i="3"/>
  <c r="AT98" i="3" s="1"/>
  <c r="BT92" i="3"/>
  <c r="BU92" i="3" s="1"/>
  <c r="BG92" i="3"/>
  <c r="BH92" i="3" s="1"/>
  <c r="AZ92" i="3"/>
  <c r="BA92" i="3" s="1"/>
  <c r="AS92" i="3"/>
  <c r="AT92" i="3" s="1"/>
  <c r="BT91" i="3"/>
  <c r="BU91" i="3" s="1"/>
  <c r="BG91" i="3"/>
  <c r="BH91" i="3" s="1"/>
  <c r="AZ91" i="3"/>
  <c r="BA91" i="3" s="1"/>
  <c r="AS91" i="3"/>
  <c r="AT91" i="3" s="1"/>
  <c r="BT90" i="3"/>
  <c r="BU90" i="3" s="1"/>
  <c r="BG90" i="3"/>
  <c r="BH90" i="3" s="1"/>
  <c r="AZ90" i="3"/>
  <c r="BA90" i="3" s="1"/>
  <c r="AS90" i="3"/>
  <c r="AT90" i="3" s="1"/>
  <c r="BT89" i="3"/>
  <c r="BU89" i="3" s="1"/>
  <c r="BG89" i="3"/>
  <c r="BH89" i="3" s="1"/>
  <c r="AZ89" i="3"/>
  <c r="BA89" i="3" s="1"/>
  <c r="AS89" i="3"/>
  <c r="AT89" i="3" s="1"/>
  <c r="BT88" i="3"/>
  <c r="BU88" i="3" s="1"/>
  <c r="BG88" i="3"/>
  <c r="BH88" i="3" s="1"/>
  <c r="AZ88" i="3"/>
  <c r="BA88" i="3" s="1"/>
  <c r="AS88" i="3"/>
  <c r="AT88" i="3" s="1"/>
  <c r="BT87" i="3"/>
  <c r="BU87" i="3" s="1"/>
  <c r="BG87" i="3"/>
  <c r="BH87" i="3" s="1"/>
  <c r="AZ87" i="3"/>
  <c r="BA87" i="3" s="1"/>
  <c r="AS87" i="3"/>
  <c r="AT87" i="3" s="1"/>
  <c r="BT86" i="3"/>
  <c r="BU86" i="3" s="1"/>
  <c r="BG86" i="3"/>
  <c r="BH86" i="3" s="1"/>
  <c r="AZ86" i="3"/>
  <c r="BA86" i="3" s="1"/>
  <c r="AS86" i="3"/>
  <c r="AT86" i="3" s="1"/>
  <c r="BT85" i="3"/>
  <c r="BU85" i="3" s="1"/>
  <c r="BG85" i="3"/>
  <c r="BH85" i="3" s="1"/>
  <c r="AZ85" i="3"/>
  <c r="BA85" i="3" s="1"/>
  <c r="AS85" i="3"/>
  <c r="AT85" i="3" s="1"/>
  <c r="BT84" i="3"/>
  <c r="BU84" i="3" s="1"/>
  <c r="BG84" i="3"/>
  <c r="BH84" i="3" s="1"/>
  <c r="AZ84" i="3"/>
  <c r="BA84" i="3" s="1"/>
  <c r="AS84" i="3"/>
  <c r="AT84" i="3" s="1"/>
  <c r="BT83" i="3"/>
  <c r="BU83" i="3" s="1"/>
  <c r="BG83" i="3"/>
  <c r="BH83" i="3" s="1"/>
  <c r="AZ83" i="3"/>
  <c r="BA83" i="3" s="1"/>
  <c r="AS83" i="3"/>
  <c r="AT83" i="3" s="1"/>
  <c r="BT82" i="3"/>
  <c r="BU82" i="3" s="1"/>
  <c r="BG82" i="3"/>
  <c r="BH82" i="3" s="1"/>
  <c r="AZ82" i="3"/>
  <c r="BA82" i="3" s="1"/>
  <c r="AS82" i="3"/>
  <c r="AT82" i="3" s="1"/>
  <c r="BT81" i="3"/>
  <c r="BU81" i="3" s="1"/>
  <c r="BG81" i="3"/>
  <c r="BH81" i="3" s="1"/>
  <c r="AZ81" i="3"/>
  <c r="BA81" i="3" s="1"/>
  <c r="AS81" i="3"/>
  <c r="AT81" i="3" s="1"/>
  <c r="BT80" i="3"/>
  <c r="BU80" i="3" s="1"/>
  <c r="BG80" i="3"/>
  <c r="BH80" i="3" s="1"/>
  <c r="AZ80" i="3"/>
  <c r="BA80" i="3" s="1"/>
  <c r="AS80" i="3"/>
  <c r="AT80" i="3" s="1"/>
  <c r="BT79" i="3"/>
  <c r="BU79" i="3" s="1"/>
  <c r="BG79" i="3"/>
  <c r="BH79" i="3" s="1"/>
  <c r="AZ79" i="3"/>
  <c r="BA79" i="3" s="1"/>
  <c r="AS79" i="3"/>
  <c r="AT79" i="3" s="1"/>
  <c r="BT78" i="3"/>
  <c r="BU78" i="3" s="1"/>
  <c r="BG78" i="3"/>
  <c r="BH78" i="3" s="1"/>
  <c r="AZ78" i="3"/>
  <c r="BA78" i="3" s="1"/>
  <c r="AS78" i="3"/>
  <c r="AT78" i="3" s="1"/>
  <c r="BT77" i="3"/>
  <c r="BU77" i="3" s="1"/>
  <c r="BG77" i="3"/>
  <c r="BH77" i="3" s="1"/>
  <c r="AZ77" i="3"/>
  <c r="BA77" i="3" s="1"/>
  <c r="AS77" i="3"/>
  <c r="AT77" i="3" s="1"/>
  <c r="BT76" i="3"/>
  <c r="BU76" i="3" s="1"/>
  <c r="BG76" i="3"/>
  <c r="BH76" i="3" s="1"/>
  <c r="AZ76" i="3"/>
  <c r="BA76" i="3" s="1"/>
  <c r="AS76" i="3"/>
  <c r="AT76" i="3" s="1"/>
  <c r="BT75" i="3"/>
  <c r="BU75" i="3" s="1"/>
  <c r="BG75" i="3"/>
  <c r="BH75" i="3" s="1"/>
  <c r="AZ75" i="3"/>
  <c r="BA75" i="3" s="1"/>
  <c r="AS75" i="3"/>
  <c r="AT75" i="3" s="1"/>
  <c r="BT74" i="3"/>
  <c r="BU74" i="3" s="1"/>
  <c r="BG74" i="3"/>
  <c r="BH74" i="3" s="1"/>
  <c r="AZ74" i="3"/>
  <c r="BA74" i="3" s="1"/>
  <c r="AS74" i="3"/>
  <c r="AT74" i="3" s="1"/>
  <c r="BT73" i="3"/>
  <c r="BU73" i="3" s="1"/>
  <c r="BG73" i="3"/>
  <c r="BH73" i="3" s="1"/>
  <c r="AZ73" i="3"/>
  <c r="BA73" i="3" s="1"/>
  <c r="AS73" i="3"/>
  <c r="AT73" i="3" s="1"/>
  <c r="BT72" i="3"/>
  <c r="BU72" i="3" s="1"/>
  <c r="BG72" i="3"/>
  <c r="BH72" i="3" s="1"/>
  <c r="AZ72" i="3"/>
  <c r="BA72" i="3" s="1"/>
  <c r="AS72" i="3"/>
  <c r="AT72" i="3" s="1"/>
  <c r="BT71" i="3"/>
  <c r="BU71" i="3" s="1"/>
  <c r="BG71" i="3"/>
  <c r="BH71" i="3" s="1"/>
  <c r="AZ71" i="3"/>
  <c r="BA71" i="3" s="1"/>
  <c r="AS71" i="3"/>
  <c r="AT71" i="3" s="1"/>
  <c r="BT70" i="3"/>
  <c r="BU70" i="3" s="1"/>
  <c r="BG70" i="3"/>
  <c r="BH70" i="3" s="1"/>
  <c r="AZ70" i="3"/>
  <c r="BA70" i="3" s="1"/>
  <c r="AS70" i="3"/>
  <c r="AT70" i="3" s="1"/>
  <c r="BT69" i="3"/>
  <c r="BU69" i="3" s="1"/>
  <c r="BG69" i="3"/>
  <c r="BH69" i="3" s="1"/>
  <c r="AZ69" i="3"/>
  <c r="BA69" i="3" s="1"/>
  <c r="AS69" i="3"/>
  <c r="AT69" i="3" s="1"/>
  <c r="BT63" i="3"/>
  <c r="BU63" i="3" s="1"/>
  <c r="BG63" i="3"/>
  <c r="BH63" i="3" s="1"/>
  <c r="AZ63" i="3"/>
  <c r="BA63" i="3" s="1"/>
  <c r="AS63" i="3"/>
  <c r="AT63" i="3" s="1"/>
  <c r="BT62" i="3"/>
  <c r="BU62" i="3" s="1"/>
  <c r="BG62" i="3"/>
  <c r="BH62" i="3" s="1"/>
  <c r="AZ62" i="3"/>
  <c r="BA62" i="3" s="1"/>
  <c r="AS62" i="3"/>
  <c r="AT62" i="3" s="1"/>
  <c r="BT61" i="3"/>
  <c r="BU61" i="3" s="1"/>
  <c r="BG61" i="3"/>
  <c r="BH61" i="3" s="1"/>
  <c r="AZ61" i="3"/>
  <c r="BA61" i="3" s="1"/>
  <c r="AS61" i="3"/>
  <c r="AT61" i="3" s="1"/>
  <c r="BT60" i="3"/>
  <c r="BU60" i="3" s="1"/>
  <c r="BG60" i="3"/>
  <c r="BH60" i="3" s="1"/>
  <c r="AZ60" i="3"/>
  <c r="BA60" i="3" s="1"/>
  <c r="AS60" i="3"/>
  <c r="AT60" i="3" s="1"/>
  <c r="BT59" i="3"/>
  <c r="BU59" i="3" s="1"/>
  <c r="BG59" i="3"/>
  <c r="BH59" i="3" s="1"/>
  <c r="AZ59" i="3"/>
  <c r="BA59" i="3" s="1"/>
  <c r="AS59" i="3"/>
  <c r="AT59" i="3" s="1"/>
  <c r="BT58" i="3"/>
  <c r="BU58" i="3" s="1"/>
  <c r="BG58" i="3"/>
  <c r="BH58" i="3" s="1"/>
  <c r="AZ58" i="3"/>
  <c r="BA58" i="3" s="1"/>
  <c r="AS58" i="3"/>
  <c r="AT58" i="3" s="1"/>
  <c r="BT57" i="3"/>
  <c r="BU57" i="3" s="1"/>
  <c r="BG57" i="3"/>
  <c r="BH57" i="3" s="1"/>
  <c r="AZ57" i="3"/>
  <c r="BA57" i="3" s="1"/>
  <c r="AS57" i="3"/>
  <c r="AT57" i="3" s="1"/>
  <c r="BT56" i="3"/>
  <c r="BU56" i="3" s="1"/>
  <c r="BG56" i="3"/>
  <c r="BH56" i="3" s="1"/>
  <c r="AZ56" i="3"/>
  <c r="BA56" i="3" s="1"/>
  <c r="AS56" i="3"/>
  <c r="AT56" i="3" s="1"/>
  <c r="BT55" i="3"/>
  <c r="BU55" i="3" s="1"/>
  <c r="BG55" i="3"/>
  <c r="BH55" i="3" s="1"/>
  <c r="AZ55" i="3"/>
  <c r="BA55" i="3" s="1"/>
  <c r="AS55" i="3"/>
  <c r="AT55" i="3" s="1"/>
  <c r="BT54" i="3"/>
  <c r="BU54" i="3" s="1"/>
  <c r="BG54" i="3"/>
  <c r="BH54" i="3" s="1"/>
  <c r="AZ54" i="3"/>
  <c r="BA54" i="3" s="1"/>
  <c r="AS54" i="3"/>
  <c r="AT54" i="3" s="1"/>
  <c r="BT53" i="3"/>
  <c r="BU53" i="3" s="1"/>
  <c r="BG53" i="3"/>
  <c r="BH53" i="3" s="1"/>
  <c r="AZ53" i="3"/>
  <c r="BA53" i="3" s="1"/>
  <c r="AS53" i="3"/>
  <c r="AT53" i="3" s="1"/>
  <c r="BT52" i="3"/>
  <c r="BU52" i="3" s="1"/>
  <c r="BG52" i="3"/>
  <c r="BH52" i="3" s="1"/>
  <c r="AZ52" i="3"/>
  <c r="BA52" i="3" s="1"/>
  <c r="AS52" i="3"/>
  <c r="AT52" i="3" s="1"/>
  <c r="BT51" i="3"/>
  <c r="BU51" i="3" s="1"/>
  <c r="BG51" i="3"/>
  <c r="BH51" i="3" s="1"/>
  <c r="AZ51" i="3"/>
  <c r="BA51" i="3" s="1"/>
  <c r="AS51" i="3"/>
  <c r="AT51" i="3" s="1"/>
  <c r="BT50" i="3"/>
  <c r="BU50" i="3" s="1"/>
  <c r="BG50" i="3"/>
  <c r="BH50" i="3" s="1"/>
  <c r="AZ50" i="3"/>
  <c r="BA50" i="3" s="1"/>
  <c r="AS50" i="3"/>
  <c r="AT50" i="3" s="1"/>
  <c r="BT49" i="3"/>
  <c r="BU49" i="3" s="1"/>
  <c r="BG49" i="3"/>
  <c r="BH49" i="3" s="1"/>
  <c r="AZ49" i="3"/>
  <c r="BA49" i="3" s="1"/>
  <c r="AS49" i="3"/>
  <c r="AT49" i="3" s="1"/>
  <c r="BT48" i="3"/>
  <c r="BU48" i="3" s="1"/>
  <c r="BG48" i="3"/>
  <c r="BH48" i="3" s="1"/>
  <c r="AZ48" i="3"/>
  <c r="BA48" i="3" s="1"/>
  <c r="AS48" i="3"/>
  <c r="AT48" i="3" s="1"/>
  <c r="BT47" i="3"/>
  <c r="BU47" i="3" s="1"/>
  <c r="BG47" i="3"/>
  <c r="BH47" i="3" s="1"/>
  <c r="AZ47" i="3"/>
  <c r="BA47" i="3" s="1"/>
  <c r="AS47" i="3"/>
  <c r="AT47" i="3" s="1"/>
  <c r="BT46" i="3"/>
  <c r="BU46" i="3" s="1"/>
  <c r="BG46" i="3"/>
  <c r="BH46" i="3" s="1"/>
  <c r="AZ46" i="3"/>
  <c r="BA46" i="3" s="1"/>
  <c r="AS46" i="3"/>
  <c r="AT46" i="3" s="1"/>
  <c r="BT45" i="3"/>
  <c r="BU45" i="3" s="1"/>
  <c r="BG45" i="3"/>
  <c r="BH45" i="3" s="1"/>
  <c r="AZ45" i="3"/>
  <c r="BA45" i="3" s="1"/>
  <c r="AS45" i="3"/>
  <c r="AT45" i="3" s="1"/>
  <c r="BT44" i="3"/>
  <c r="BU44" i="3" s="1"/>
  <c r="BG44" i="3"/>
  <c r="BH44" i="3" s="1"/>
  <c r="AZ44" i="3"/>
  <c r="BA44" i="3" s="1"/>
  <c r="AS44" i="3"/>
  <c r="AT44" i="3" s="1"/>
  <c r="BT43" i="3"/>
  <c r="BU43" i="3" s="1"/>
  <c r="BG43" i="3"/>
  <c r="BH43" i="3" s="1"/>
  <c r="AZ43" i="3"/>
  <c r="BA43" i="3" s="1"/>
  <c r="AS43" i="3"/>
  <c r="AT43" i="3" s="1"/>
  <c r="BT42" i="3"/>
  <c r="BU42" i="3" s="1"/>
  <c r="BG42" i="3"/>
  <c r="BH42" i="3" s="1"/>
  <c r="AZ42" i="3"/>
  <c r="BA42" i="3" s="1"/>
  <c r="AS42" i="3"/>
  <c r="AT42" i="3" s="1"/>
  <c r="BT41" i="3"/>
  <c r="BU41" i="3" s="1"/>
  <c r="BG41" i="3"/>
  <c r="BH41" i="3" s="1"/>
  <c r="AZ41" i="3"/>
  <c r="BA41" i="3" s="1"/>
  <c r="AS41" i="3"/>
  <c r="AT41" i="3" s="1"/>
  <c r="BT40" i="3"/>
  <c r="BU40" i="3" s="1"/>
  <c r="BG40" i="3"/>
  <c r="BH40" i="3" s="1"/>
  <c r="AZ40" i="3"/>
  <c r="BA40" i="3" s="1"/>
  <c r="AS40" i="3"/>
  <c r="AT40" i="3" s="1"/>
  <c r="BT34" i="3"/>
  <c r="BU34" i="3" s="1"/>
  <c r="BG34" i="3"/>
  <c r="BH34" i="3" s="1"/>
  <c r="AZ34" i="3"/>
  <c r="BA34" i="3" s="1"/>
  <c r="AS34" i="3"/>
  <c r="AT34" i="3" s="1"/>
  <c r="BT33" i="3"/>
  <c r="BU33" i="3" s="1"/>
  <c r="BG33" i="3"/>
  <c r="BH33" i="3" s="1"/>
  <c r="AZ33" i="3"/>
  <c r="BA33" i="3" s="1"/>
  <c r="AS33" i="3"/>
  <c r="AT33" i="3" s="1"/>
  <c r="BT32" i="3"/>
  <c r="BU32" i="3" s="1"/>
  <c r="BG32" i="3"/>
  <c r="BH32" i="3" s="1"/>
  <c r="AZ32" i="3"/>
  <c r="BA32" i="3" s="1"/>
  <c r="AS32" i="3"/>
  <c r="AT32" i="3" s="1"/>
  <c r="BT31" i="3"/>
  <c r="BU31" i="3" s="1"/>
  <c r="BG31" i="3"/>
  <c r="BH31" i="3" s="1"/>
  <c r="AZ31" i="3"/>
  <c r="BA31" i="3" s="1"/>
  <c r="AS31" i="3"/>
  <c r="AT31" i="3" s="1"/>
  <c r="BT30" i="3"/>
  <c r="BU30" i="3" s="1"/>
  <c r="BG30" i="3"/>
  <c r="BH30" i="3" s="1"/>
  <c r="AZ30" i="3"/>
  <c r="BA30" i="3" s="1"/>
  <c r="AS30" i="3"/>
  <c r="AT30" i="3" s="1"/>
  <c r="BT29" i="3"/>
  <c r="BU29" i="3" s="1"/>
  <c r="BG29" i="3"/>
  <c r="BH29" i="3" s="1"/>
  <c r="AZ29" i="3"/>
  <c r="BA29" i="3" s="1"/>
  <c r="AS29" i="3"/>
  <c r="AT29" i="3" s="1"/>
  <c r="BT28" i="3"/>
  <c r="BU28" i="3" s="1"/>
  <c r="BG28" i="3"/>
  <c r="BH28" i="3" s="1"/>
  <c r="AZ28" i="3"/>
  <c r="BA28" i="3" s="1"/>
  <c r="AS28" i="3"/>
  <c r="AT28" i="3" s="1"/>
  <c r="BT27" i="3"/>
  <c r="BU27" i="3" s="1"/>
  <c r="BG27" i="3"/>
  <c r="BH27" i="3" s="1"/>
  <c r="AZ27" i="3"/>
  <c r="BA27" i="3" s="1"/>
  <c r="AS27" i="3"/>
  <c r="AT27" i="3" s="1"/>
  <c r="BT26" i="3"/>
  <c r="BU26" i="3" s="1"/>
  <c r="BG26" i="3"/>
  <c r="BH26" i="3" s="1"/>
  <c r="AZ26" i="3"/>
  <c r="BA26" i="3" s="1"/>
  <c r="AS26" i="3"/>
  <c r="AT26" i="3" s="1"/>
  <c r="BT25" i="3"/>
  <c r="BU25" i="3" s="1"/>
  <c r="BG25" i="3"/>
  <c r="BH25" i="3" s="1"/>
  <c r="AZ25" i="3"/>
  <c r="BA25" i="3" s="1"/>
  <c r="AS25" i="3"/>
  <c r="AT25" i="3" s="1"/>
  <c r="BT24" i="3"/>
  <c r="BU24" i="3" s="1"/>
  <c r="BG24" i="3"/>
  <c r="BH24" i="3" s="1"/>
  <c r="AZ24" i="3"/>
  <c r="BA24" i="3" s="1"/>
  <c r="AS24" i="3"/>
  <c r="AT24" i="3" s="1"/>
  <c r="BT23" i="3"/>
  <c r="BU23" i="3" s="1"/>
  <c r="BG23" i="3"/>
  <c r="BH23" i="3" s="1"/>
  <c r="AZ23" i="3"/>
  <c r="BA23" i="3" s="1"/>
  <c r="AS23" i="3"/>
  <c r="AT23" i="3" s="1"/>
  <c r="BT22" i="3"/>
  <c r="BU22" i="3" s="1"/>
  <c r="BG22" i="3"/>
  <c r="BH22" i="3" s="1"/>
  <c r="AZ22" i="3"/>
  <c r="BA22" i="3" s="1"/>
  <c r="AS22" i="3"/>
  <c r="AT22" i="3" s="1"/>
  <c r="BT21" i="3"/>
  <c r="BU21" i="3" s="1"/>
  <c r="BG21" i="3"/>
  <c r="BH21" i="3" s="1"/>
  <c r="AZ21" i="3"/>
  <c r="BA21" i="3" s="1"/>
  <c r="AS21" i="3"/>
  <c r="AT21" i="3" s="1"/>
  <c r="BT20" i="3"/>
  <c r="BU20" i="3" s="1"/>
  <c r="BG20" i="3"/>
  <c r="BH20" i="3" s="1"/>
  <c r="AZ20" i="3"/>
  <c r="BA20" i="3" s="1"/>
  <c r="AS20" i="3"/>
  <c r="AT20" i="3" s="1"/>
  <c r="BT19" i="3"/>
  <c r="BU19" i="3" s="1"/>
  <c r="BG19" i="3"/>
  <c r="BH19" i="3" s="1"/>
  <c r="AZ19" i="3"/>
  <c r="BA19" i="3" s="1"/>
  <c r="AS19" i="3"/>
  <c r="AT19" i="3" s="1"/>
  <c r="BT18" i="3"/>
  <c r="BU18" i="3" s="1"/>
  <c r="BG18" i="3"/>
  <c r="BH18" i="3" s="1"/>
  <c r="AZ18" i="3"/>
  <c r="BA18" i="3" s="1"/>
  <c r="AS18" i="3"/>
  <c r="AT18" i="3" s="1"/>
  <c r="BT17" i="3"/>
  <c r="BU17" i="3" s="1"/>
  <c r="BG17" i="3"/>
  <c r="BH17" i="3" s="1"/>
  <c r="AZ17" i="3"/>
  <c r="BA17" i="3" s="1"/>
  <c r="AS17" i="3"/>
  <c r="AT17" i="3" s="1"/>
  <c r="BT16" i="3"/>
  <c r="BU16" i="3" s="1"/>
  <c r="BG16" i="3"/>
  <c r="BH16" i="3" s="1"/>
  <c r="AZ16" i="3"/>
  <c r="BA16" i="3" s="1"/>
  <c r="AS16" i="3"/>
  <c r="AT16" i="3" s="1"/>
  <c r="BT15" i="3"/>
  <c r="BU15" i="3" s="1"/>
  <c r="BG15" i="3"/>
  <c r="BH15" i="3" s="1"/>
  <c r="AZ15" i="3"/>
  <c r="BA15" i="3" s="1"/>
  <c r="AS15" i="3"/>
  <c r="AT15" i="3" s="1"/>
  <c r="BT14" i="3"/>
  <c r="BU14" i="3" s="1"/>
  <c r="BG14" i="3"/>
  <c r="BH14" i="3" s="1"/>
  <c r="AZ14" i="3"/>
  <c r="BA14" i="3" s="1"/>
  <c r="AS14" i="3"/>
  <c r="AT14" i="3" s="1"/>
  <c r="BT13" i="3"/>
  <c r="BU13" i="3" s="1"/>
  <c r="BG13" i="3"/>
  <c r="BH13" i="3" s="1"/>
  <c r="AZ13" i="3"/>
  <c r="BA13" i="3" s="1"/>
  <c r="AS13" i="3"/>
  <c r="AT13" i="3" s="1"/>
  <c r="BT12" i="3"/>
  <c r="BU12" i="3" s="1"/>
  <c r="BG12" i="3"/>
  <c r="BH12" i="3" s="1"/>
  <c r="AZ12" i="3"/>
  <c r="BA12" i="3" s="1"/>
  <c r="AS12" i="3"/>
  <c r="AT12" i="3" s="1"/>
  <c r="BT11" i="3"/>
  <c r="BU11" i="3" s="1"/>
  <c r="BG11" i="3"/>
  <c r="BH11" i="3" s="1"/>
  <c r="AZ11" i="3"/>
  <c r="BA11" i="3" s="1"/>
  <c r="AS11" i="3"/>
  <c r="AT11" i="3" s="1"/>
  <c r="B5" i="3"/>
  <c r="E5" i="3" s="1"/>
  <c r="B5" i="5" l="1"/>
  <c r="E5" i="5" s="1"/>
  <c r="B7" i="2"/>
  <c r="E7" i="2" s="1"/>
  <c r="E7" i="8"/>
  <c r="E6" i="8"/>
  <c r="E8" i="8" s="1"/>
  <c r="D7" i="7"/>
  <c r="E7" i="7" s="1"/>
  <c r="G3" i="6"/>
  <c r="F3" i="6"/>
  <c r="H3" i="6" l="1"/>
  <c r="M66" i="4"/>
  <c r="N66" i="4" s="1"/>
  <c r="M67" i="4"/>
  <c r="N67" i="4" s="1"/>
  <c r="M68" i="4"/>
  <c r="N68" i="4" s="1"/>
  <c r="M69" i="4"/>
  <c r="N69" i="4" s="1"/>
  <c r="M70" i="4"/>
  <c r="N70" i="4" s="1"/>
  <c r="M71" i="4"/>
  <c r="N71" i="4" s="1"/>
  <c r="M72" i="4"/>
  <c r="N72" i="4" s="1"/>
  <c r="M73" i="4"/>
  <c r="N73" i="4" s="1"/>
  <c r="M74" i="4"/>
  <c r="N74" i="4" s="1"/>
  <c r="M75" i="4"/>
  <c r="N75" i="4" s="1"/>
  <c r="M76" i="4"/>
  <c r="N76" i="4" s="1"/>
  <c r="M77" i="4"/>
  <c r="N77" i="4" s="1"/>
  <c r="M78" i="4"/>
  <c r="N78" i="4" s="1"/>
  <c r="M79" i="4"/>
  <c r="N79" i="4" s="1"/>
  <c r="M80" i="4"/>
  <c r="N80" i="4" s="1"/>
  <c r="M81" i="4"/>
  <c r="N81" i="4" s="1"/>
  <c r="M82" i="4"/>
  <c r="N82" i="4" s="1"/>
  <c r="M83" i="4"/>
  <c r="N83" i="4" s="1"/>
  <c r="M84" i="4"/>
  <c r="N84" i="4" s="1"/>
  <c r="M85" i="4"/>
  <c r="N85" i="4" s="1"/>
  <c r="M86" i="4"/>
  <c r="N86" i="4" s="1"/>
  <c r="M87" i="4"/>
  <c r="N87" i="4" s="1"/>
  <c r="M88" i="4"/>
  <c r="N88" i="4" s="1"/>
  <c r="M65" i="4"/>
  <c r="N65" i="4" s="1"/>
  <c r="M38" i="4"/>
  <c r="N38" i="4" s="1"/>
  <c r="M39" i="4"/>
  <c r="N39" i="4" s="1"/>
  <c r="M40" i="4"/>
  <c r="N40" i="4" s="1"/>
  <c r="M41" i="4"/>
  <c r="N41" i="4" s="1"/>
  <c r="M42" i="4"/>
  <c r="N42" i="4" s="1"/>
  <c r="M43" i="4"/>
  <c r="N43" i="4" s="1"/>
  <c r="M44" i="4"/>
  <c r="N44" i="4" s="1"/>
  <c r="M45" i="4"/>
  <c r="N45" i="4" s="1"/>
  <c r="M46" i="4"/>
  <c r="N46" i="4" s="1"/>
  <c r="M47" i="4"/>
  <c r="N47" i="4" s="1"/>
  <c r="M48" i="4"/>
  <c r="N48" i="4" s="1"/>
  <c r="M49" i="4"/>
  <c r="N49" i="4" s="1"/>
  <c r="M50" i="4"/>
  <c r="N50" i="4" s="1"/>
  <c r="M51" i="4"/>
  <c r="N51" i="4" s="1"/>
  <c r="M52" i="4"/>
  <c r="N52" i="4" s="1"/>
  <c r="M53" i="4"/>
  <c r="N53" i="4" s="1"/>
  <c r="M54" i="4"/>
  <c r="N54" i="4" s="1"/>
  <c r="M55" i="4"/>
  <c r="N55" i="4" s="1"/>
  <c r="M56" i="4"/>
  <c r="N56" i="4" s="1"/>
  <c r="M57" i="4"/>
  <c r="N57" i="4" s="1"/>
  <c r="M58" i="4"/>
  <c r="N58" i="4" s="1"/>
  <c r="M59" i="4"/>
  <c r="N59" i="4" s="1"/>
  <c r="M60" i="4"/>
  <c r="N60" i="4" s="1"/>
  <c r="M37" i="4"/>
  <c r="N37" i="4" s="1"/>
  <c r="M26" i="4"/>
  <c r="N26" i="4" s="1"/>
  <c r="M25" i="4"/>
  <c r="N25" i="4" s="1"/>
  <c r="M24" i="4"/>
  <c r="N24" i="4" s="1"/>
  <c r="M23" i="4"/>
  <c r="N23" i="4" s="1"/>
  <c r="M22" i="4"/>
  <c r="N22" i="4" s="1"/>
  <c r="M21" i="4"/>
  <c r="N21" i="4" s="1"/>
  <c r="M20" i="4"/>
  <c r="N20" i="4" s="1"/>
  <c r="M19" i="4"/>
  <c r="N19" i="4" s="1"/>
  <c r="M18" i="4"/>
  <c r="N18" i="4" s="1"/>
  <c r="M17" i="4"/>
  <c r="N17" i="4" s="1"/>
  <c r="M16" i="4"/>
  <c r="N16" i="4" s="1"/>
  <c r="M15" i="4"/>
  <c r="N15" i="4" s="1"/>
  <c r="M14" i="4"/>
  <c r="N14" i="4" s="1"/>
  <c r="M13" i="4"/>
  <c r="N13" i="4" s="1"/>
  <c r="M12" i="4"/>
  <c r="N12" i="4" s="1"/>
  <c r="M11" i="4"/>
  <c r="N11" i="4" s="1"/>
  <c r="M10" i="4"/>
  <c r="N10" i="4" s="1"/>
  <c r="M27" i="4"/>
  <c r="N27" i="4" s="1"/>
  <c r="M28" i="4"/>
  <c r="N28" i="4" s="1"/>
  <c r="M29" i="4"/>
  <c r="N29" i="4" s="1"/>
  <c r="M30" i="4"/>
  <c r="N30" i="4" s="1"/>
  <c r="M31" i="4"/>
  <c r="N31" i="4" s="1"/>
  <c r="M32" i="4"/>
  <c r="N32" i="4" s="1"/>
  <c r="M9" i="4"/>
  <c r="N9" i="4" s="1"/>
  <c r="AW49" i="2"/>
  <c r="AW48" i="2"/>
  <c r="AW47" i="2"/>
  <c r="AW46" i="2"/>
  <c r="AW45" i="2"/>
  <c r="AW44" i="2"/>
  <c r="AW43" i="2"/>
  <c r="AW42" i="2"/>
  <c r="AW41" i="2"/>
  <c r="BI122" i="2"/>
  <c r="BI121" i="2"/>
  <c r="BI120" i="2"/>
  <c r="BI119" i="2"/>
  <c r="BI118" i="2"/>
  <c r="BI117" i="2"/>
  <c r="BI116" i="2"/>
  <c r="BI115" i="2"/>
  <c r="BI114" i="2"/>
  <c r="BI113" i="2"/>
  <c r="BI112" i="2"/>
  <c r="BI111" i="2"/>
  <c r="BI110" i="2"/>
  <c r="BI109" i="2"/>
  <c r="BI108" i="2"/>
  <c r="BI107" i="2"/>
  <c r="BI106" i="2"/>
  <c r="BI105" i="2"/>
  <c r="BI104" i="2"/>
  <c r="BI103" i="2"/>
  <c r="BI102" i="2"/>
  <c r="BI101" i="2"/>
  <c r="BI100" i="2"/>
  <c r="BI99" i="2"/>
  <c r="BI93" i="2"/>
  <c r="BI92" i="2"/>
  <c r="BI91" i="2"/>
  <c r="BI90" i="2"/>
  <c r="BI89" i="2"/>
  <c r="BI88" i="2"/>
  <c r="BI87" i="2"/>
  <c r="BI86" i="2"/>
  <c r="BI85" i="2"/>
  <c r="BI84" i="2"/>
  <c r="BI83" i="2"/>
  <c r="BI82" i="2"/>
  <c r="BI81" i="2"/>
  <c r="BI80" i="2"/>
  <c r="BI79" i="2"/>
  <c r="BI78" i="2"/>
  <c r="BI77" i="2"/>
  <c r="BI76" i="2"/>
  <c r="BI75" i="2"/>
  <c r="BI74" i="2"/>
  <c r="BI73" i="2"/>
  <c r="BI72" i="2"/>
  <c r="BI71" i="2"/>
  <c r="BI70" i="2"/>
  <c r="BI64" i="2"/>
  <c r="BI63" i="2"/>
  <c r="BI62" i="2"/>
  <c r="BI61" i="2"/>
  <c r="BI60" i="2"/>
  <c r="BI59" i="2"/>
  <c r="BI58" i="2"/>
  <c r="BI57" i="2"/>
  <c r="BI56" i="2"/>
  <c r="BI55" i="2"/>
  <c r="BI54" i="2"/>
  <c r="BI53" i="2"/>
  <c r="BI52" i="2"/>
  <c r="BI51" i="2"/>
  <c r="BI50" i="2"/>
  <c r="BI49" i="2"/>
  <c r="BI48" i="2"/>
  <c r="BI47" i="2"/>
  <c r="BI46" i="2"/>
  <c r="BI45" i="2"/>
  <c r="BI44" i="2"/>
  <c r="BI43" i="2"/>
  <c r="BI42" i="2"/>
  <c r="BI41" i="2"/>
  <c r="BI35" i="2"/>
  <c r="BI34" i="2"/>
  <c r="BI33" i="2"/>
  <c r="BI32" i="2"/>
  <c r="BI31" i="2"/>
  <c r="BI30" i="2"/>
  <c r="BI29" i="2"/>
  <c r="BI28" i="2"/>
  <c r="BI27" i="2"/>
  <c r="BI26" i="2"/>
  <c r="BI25" i="2"/>
  <c r="BI24" i="2"/>
  <c r="BI23" i="2"/>
  <c r="BI22" i="2"/>
  <c r="BI21" i="2"/>
  <c r="BI20" i="2"/>
  <c r="BI19" i="2"/>
  <c r="BI18" i="2"/>
  <c r="BI17" i="2"/>
  <c r="BI16" i="2"/>
  <c r="BI15" i="2"/>
  <c r="BI14" i="2"/>
  <c r="BI13" i="2"/>
  <c r="BI12" i="2"/>
  <c r="AW93" i="2"/>
  <c r="AW92" i="2"/>
  <c r="AW91" i="2"/>
  <c r="AW90" i="2"/>
  <c r="AW89" i="2"/>
  <c r="AW88" i="2"/>
  <c r="AW87" i="2"/>
  <c r="AW86" i="2"/>
  <c r="AW85" i="2"/>
  <c r="AW84" i="2"/>
  <c r="AW83" i="2"/>
  <c r="AW82" i="2"/>
  <c r="AW81" i="2"/>
  <c r="AW80" i="2"/>
  <c r="AW79" i="2"/>
  <c r="AW78" i="2"/>
  <c r="AW77" i="2"/>
  <c r="AW76" i="2"/>
  <c r="AW75" i="2"/>
  <c r="AW74" i="2"/>
  <c r="AW73" i="2"/>
  <c r="AW72" i="2"/>
  <c r="AW71" i="2"/>
  <c r="AW70" i="2"/>
  <c r="AW122" i="2"/>
  <c r="AW121" i="2"/>
  <c r="AW120" i="2"/>
  <c r="AW119" i="2"/>
  <c r="AW118" i="2"/>
  <c r="AW117" i="2"/>
  <c r="AW116" i="2"/>
  <c r="AW115" i="2"/>
  <c r="AW114" i="2"/>
  <c r="AW113" i="2"/>
  <c r="AW112" i="2"/>
  <c r="AW111" i="2"/>
  <c r="AW110" i="2"/>
  <c r="AW109" i="2"/>
  <c r="AW108" i="2"/>
  <c r="AW107" i="2"/>
  <c r="AW106" i="2"/>
  <c r="AW105" i="2"/>
  <c r="AW104" i="2"/>
  <c r="AW103" i="2"/>
  <c r="AW102" i="2"/>
  <c r="AW101" i="2"/>
  <c r="AW100" i="2"/>
  <c r="AW99" i="2"/>
  <c r="AW64" i="2"/>
  <c r="AW63" i="2"/>
  <c r="AW62" i="2"/>
  <c r="AW61" i="2"/>
  <c r="AW60" i="2"/>
  <c r="AW59" i="2"/>
  <c r="AW58" i="2"/>
  <c r="AW57" i="2"/>
  <c r="AW56" i="2"/>
  <c r="AW55" i="2"/>
  <c r="AW54" i="2"/>
  <c r="AW53" i="2"/>
  <c r="AW52" i="2"/>
  <c r="AW51" i="2"/>
  <c r="AW50" i="2"/>
  <c r="AK99" i="2"/>
  <c r="AE99" i="2"/>
  <c r="Y99" i="2"/>
  <c r="S99" i="2"/>
  <c r="M99" i="2"/>
  <c r="N99" i="2" s="1"/>
  <c r="S70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Y41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AK35" i="2"/>
  <c r="AK34" i="2"/>
  <c r="AK33" i="2"/>
  <c r="AK32" i="2"/>
  <c r="AK31" i="2"/>
  <c r="AK30" i="2"/>
  <c r="AK29" i="2"/>
  <c r="AK28" i="2"/>
  <c r="AK27" i="2"/>
  <c r="AK26" i="2"/>
  <c r="AK25" i="2"/>
  <c r="AK24" i="2"/>
  <c r="AK23" i="2"/>
  <c r="AK22" i="2"/>
  <c r="AK21" i="2"/>
  <c r="AK20" i="2"/>
  <c r="AK19" i="2"/>
  <c r="AK18" i="2"/>
  <c r="AK17" i="2"/>
  <c r="AK16" i="2"/>
  <c r="AK15" i="2"/>
  <c r="AK14" i="2"/>
  <c r="AK13" i="2"/>
  <c r="AK12" i="2"/>
  <c r="AE35" i="2"/>
  <c r="AE34" i="2"/>
  <c r="AE33" i="2"/>
  <c r="AE32" i="2"/>
  <c r="AE31" i="2"/>
  <c r="AE30" i="2"/>
  <c r="AE29" i="2"/>
  <c r="AE28" i="2"/>
  <c r="AE27" i="2"/>
  <c r="AE26" i="2"/>
  <c r="AE25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M35" i="2"/>
  <c r="N35" i="2" s="1"/>
  <c r="M34" i="2"/>
  <c r="N34" i="2" s="1"/>
  <c r="M33" i="2"/>
  <c r="N33" i="2" s="1"/>
  <c r="M32" i="2"/>
  <c r="N32" i="2" s="1"/>
  <c r="M31" i="2"/>
  <c r="N31" i="2" s="1"/>
  <c r="M30" i="2"/>
  <c r="N30" i="2" s="1"/>
  <c r="M29" i="2"/>
  <c r="N29" i="2" s="1"/>
  <c r="M28" i="2"/>
  <c r="N28" i="2" s="1"/>
  <c r="M27" i="2"/>
  <c r="N27" i="2" s="1"/>
  <c r="M26" i="2"/>
  <c r="N26" i="2" s="1"/>
  <c r="M25" i="2"/>
  <c r="N25" i="2" s="1"/>
  <c r="M24" i="2"/>
  <c r="N24" i="2" s="1"/>
  <c r="M23" i="2"/>
  <c r="N23" i="2" s="1"/>
  <c r="M22" i="2"/>
  <c r="N22" i="2" s="1"/>
  <c r="M21" i="2"/>
  <c r="N21" i="2" s="1"/>
  <c r="M20" i="2"/>
  <c r="N20" i="2" s="1"/>
  <c r="M19" i="2"/>
  <c r="N19" i="2" s="1"/>
  <c r="M18" i="2"/>
  <c r="N18" i="2" s="1"/>
  <c r="M17" i="2"/>
  <c r="N17" i="2" s="1"/>
  <c r="M16" i="2"/>
  <c r="N16" i="2" s="1"/>
  <c r="M15" i="2"/>
  <c r="N15" i="2" s="1"/>
  <c r="M14" i="2"/>
  <c r="N14" i="2" s="1"/>
  <c r="M13" i="2"/>
  <c r="N13" i="2" s="1"/>
  <c r="M12" i="2"/>
  <c r="N12" i="2" s="1"/>
  <c r="AL35" i="2" l="1"/>
  <c r="BJ35" i="2" s="1"/>
  <c r="AF35" i="2"/>
  <c r="Z35" i="2"/>
  <c r="AL33" i="2"/>
  <c r="AX33" i="2" s="1"/>
  <c r="AF33" i="2"/>
  <c r="Z33" i="2"/>
  <c r="AL31" i="2"/>
  <c r="AX31" i="2" s="1"/>
  <c r="AF31" i="2"/>
  <c r="Z31" i="2"/>
  <c r="AL29" i="2"/>
  <c r="AX29" i="2" s="1"/>
  <c r="AF29" i="2"/>
  <c r="Z29" i="2"/>
  <c r="AL27" i="2"/>
  <c r="AX27" i="2" s="1"/>
  <c r="AF27" i="2"/>
  <c r="Z27" i="2"/>
  <c r="AL25" i="2"/>
  <c r="AX25" i="2" s="1"/>
  <c r="AF25" i="2"/>
  <c r="Z25" i="2"/>
  <c r="AL23" i="2"/>
  <c r="BJ23" i="2" s="1"/>
  <c r="AF23" i="2"/>
  <c r="Z23" i="2"/>
  <c r="AL21" i="2"/>
  <c r="BJ21" i="2" s="1"/>
  <c r="AF21" i="2"/>
  <c r="Z21" i="2"/>
  <c r="AL19" i="2"/>
  <c r="BJ19" i="2" s="1"/>
  <c r="AF19" i="2"/>
  <c r="Z19" i="2"/>
  <c r="AL17" i="2"/>
  <c r="BJ17" i="2" s="1"/>
  <c r="AF17" i="2"/>
  <c r="Z17" i="2"/>
  <c r="AL15" i="2"/>
  <c r="BJ15" i="2" s="1"/>
  <c r="AF15" i="2"/>
  <c r="Z15" i="2"/>
  <c r="AL13" i="2"/>
  <c r="BJ13" i="2" s="1"/>
  <c r="AF13" i="2"/>
  <c r="Z13" i="2"/>
  <c r="N42" i="2"/>
  <c r="N44" i="2"/>
  <c r="N46" i="2"/>
  <c r="N48" i="2"/>
  <c r="N50" i="2"/>
  <c r="N52" i="2"/>
  <c r="N54" i="2"/>
  <c r="N56" i="2"/>
  <c r="N58" i="2"/>
  <c r="N60" i="2"/>
  <c r="N62" i="2"/>
  <c r="N64" i="2"/>
  <c r="N71" i="2"/>
  <c r="N73" i="2"/>
  <c r="N75" i="2"/>
  <c r="N77" i="2"/>
  <c r="N79" i="2"/>
  <c r="N81" i="2"/>
  <c r="N83" i="2"/>
  <c r="N85" i="2"/>
  <c r="N87" i="2"/>
  <c r="N89" i="2"/>
  <c r="N91" i="2"/>
  <c r="N93" i="2"/>
  <c r="T13" i="2"/>
  <c r="T15" i="2"/>
  <c r="T17" i="2"/>
  <c r="T19" i="2"/>
  <c r="T21" i="2"/>
  <c r="T23" i="2"/>
  <c r="T25" i="2"/>
  <c r="T27" i="2"/>
  <c r="T29" i="2"/>
  <c r="T31" i="2"/>
  <c r="T33" i="2"/>
  <c r="T35" i="2"/>
  <c r="T42" i="2"/>
  <c r="T44" i="2"/>
  <c r="T46" i="2"/>
  <c r="T48" i="2"/>
  <c r="T50" i="2"/>
  <c r="T52" i="2"/>
  <c r="T54" i="2"/>
  <c r="T56" i="2"/>
  <c r="T58" i="2"/>
  <c r="T60" i="2"/>
  <c r="T62" i="2"/>
  <c r="T64" i="2"/>
  <c r="AL12" i="2"/>
  <c r="BJ12" i="2" s="1"/>
  <c r="AF12" i="2"/>
  <c r="Z12" i="2"/>
  <c r="AL34" i="2"/>
  <c r="AX34" i="2" s="1"/>
  <c r="AF34" i="2"/>
  <c r="Z34" i="2"/>
  <c r="AL32" i="2"/>
  <c r="AX32" i="2" s="1"/>
  <c r="AF32" i="2"/>
  <c r="Z32" i="2"/>
  <c r="AL30" i="2"/>
  <c r="AX30" i="2" s="1"/>
  <c r="AF30" i="2"/>
  <c r="Z30" i="2"/>
  <c r="AL28" i="2"/>
  <c r="AX28" i="2" s="1"/>
  <c r="AF28" i="2"/>
  <c r="Z28" i="2"/>
  <c r="AL26" i="2"/>
  <c r="AX26" i="2" s="1"/>
  <c r="AF26" i="2"/>
  <c r="Z26" i="2"/>
  <c r="AL24" i="2"/>
  <c r="BJ24" i="2" s="1"/>
  <c r="AF24" i="2"/>
  <c r="Z24" i="2"/>
  <c r="AL22" i="2"/>
  <c r="BJ22" i="2" s="1"/>
  <c r="AF22" i="2"/>
  <c r="Z22" i="2"/>
  <c r="AL20" i="2"/>
  <c r="BJ20" i="2" s="1"/>
  <c r="AF20" i="2"/>
  <c r="Z20" i="2"/>
  <c r="AL18" i="2"/>
  <c r="BJ18" i="2" s="1"/>
  <c r="AF18" i="2"/>
  <c r="Z18" i="2"/>
  <c r="AL16" i="2"/>
  <c r="BJ16" i="2" s="1"/>
  <c r="AF16" i="2"/>
  <c r="Z16" i="2"/>
  <c r="AL14" i="2"/>
  <c r="BJ14" i="2" s="1"/>
  <c r="AF14" i="2"/>
  <c r="Z14" i="2"/>
  <c r="Z41" i="2"/>
  <c r="AL99" i="2"/>
  <c r="AF99" i="2"/>
  <c r="Z99" i="2"/>
  <c r="N41" i="2"/>
  <c r="N43" i="2"/>
  <c r="N45" i="2"/>
  <c r="N47" i="2"/>
  <c r="N49" i="2"/>
  <c r="N51" i="2"/>
  <c r="N53" i="2"/>
  <c r="N55" i="2"/>
  <c r="N57" i="2"/>
  <c r="N59" i="2"/>
  <c r="N61" i="2"/>
  <c r="N63" i="2"/>
  <c r="N70" i="2"/>
  <c r="N72" i="2"/>
  <c r="N74" i="2"/>
  <c r="N76" i="2"/>
  <c r="N78" i="2"/>
  <c r="N80" i="2"/>
  <c r="N82" i="2"/>
  <c r="N84" i="2"/>
  <c r="N86" i="2"/>
  <c r="N88" i="2"/>
  <c r="N90" i="2"/>
  <c r="N92" i="2"/>
  <c r="T12" i="2"/>
  <c r="T14" i="2"/>
  <c r="T16" i="2"/>
  <c r="T18" i="2"/>
  <c r="T20" i="2"/>
  <c r="T22" i="2"/>
  <c r="T24" i="2"/>
  <c r="T26" i="2"/>
  <c r="T28" i="2"/>
  <c r="T30" i="2"/>
  <c r="T32" i="2"/>
  <c r="T34" i="2"/>
  <c r="T41" i="2"/>
  <c r="T43" i="2"/>
  <c r="T45" i="2"/>
  <c r="T47" i="2"/>
  <c r="T49" i="2"/>
  <c r="T51" i="2"/>
  <c r="T53" i="2"/>
  <c r="T55" i="2"/>
  <c r="T57" i="2"/>
  <c r="T59" i="2"/>
  <c r="T61" i="2"/>
  <c r="T63" i="2"/>
  <c r="T70" i="2"/>
  <c r="T99" i="2"/>
  <c r="AK93" i="2"/>
  <c r="AL93" i="2" s="1"/>
  <c r="AK92" i="2"/>
  <c r="AL92" i="2" s="1"/>
  <c r="AK91" i="2"/>
  <c r="AL91" i="2" s="1"/>
  <c r="AK90" i="2"/>
  <c r="AL90" i="2" s="1"/>
  <c r="AK89" i="2"/>
  <c r="AL89" i="2" s="1"/>
  <c r="AK88" i="2"/>
  <c r="AL88" i="2" s="1"/>
  <c r="AK87" i="2"/>
  <c r="AL87" i="2" s="1"/>
  <c r="AK86" i="2"/>
  <c r="AL86" i="2" s="1"/>
  <c r="AK85" i="2"/>
  <c r="AL85" i="2" s="1"/>
  <c r="AK84" i="2"/>
  <c r="AL84" i="2" s="1"/>
  <c r="AK83" i="2"/>
  <c r="AL83" i="2" s="1"/>
  <c r="AK82" i="2"/>
  <c r="AL82" i="2" s="1"/>
  <c r="AK81" i="2"/>
  <c r="AL81" i="2" s="1"/>
  <c r="AK80" i="2"/>
  <c r="AL80" i="2" s="1"/>
  <c r="AK79" i="2"/>
  <c r="AL79" i="2" s="1"/>
  <c r="AK78" i="2"/>
  <c r="AL78" i="2" s="1"/>
  <c r="AK77" i="2"/>
  <c r="AL77" i="2" s="1"/>
  <c r="AK76" i="2"/>
  <c r="AL76" i="2" s="1"/>
  <c r="AK75" i="2"/>
  <c r="AL75" i="2" s="1"/>
  <c r="AK74" i="2"/>
  <c r="AL74" i="2" s="1"/>
  <c r="AK73" i="2"/>
  <c r="AL73" i="2" s="1"/>
  <c r="AK72" i="2"/>
  <c r="AL72" i="2" s="1"/>
  <c r="AK71" i="2"/>
  <c r="AL71" i="2" s="1"/>
  <c r="AK70" i="2"/>
  <c r="AL70" i="2" s="1"/>
  <c r="AE93" i="2"/>
  <c r="AF93" i="2" s="1"/>
  <c r="AE92" i="2"/>
  <c r="AF92" i="2" s="1"/>
  <c r="AE91" i="2"/>
  <c r="AF91" i="2" s="1"/>
  <c r="AE90" i="2"/>
  <c r="AF90" i="2" s="1"/>
  <c r="AE89" i="2"/>
  <c r="AF89" i="2" s="1"/>
  <c r="AE88" i="2"/>
  <c r="AF88" i="2" s="1"/>
  <c r="AE87" i="2"/>
  <c r="AF87" i="2" s="1"/>
  <c r="AE86" i="2"/>
  <c r="AF86" i="2" s="1"/>
  <c r="AE85" i="2"/>
  <c r="AF85" i="2" s="1"/>
  <c r="AE84" i="2"/>
  <c r="AF84" i="2" s="1"/>
  <c r="AE83" i="2"/>
  <c r="AF83" i="2" s="1"/>
  <c r="AE82" i="2"/>
  <c r="AF82" i="2" s="1"/>
  <c r="AE81" i="2"/>
  <c r="AF81" i="2" s="1"/>
  <c r="AE80" i="2"/>
  <c r="AF80" i="2" s="1"/>
  <c r="AE79" i="2"/>
  <c r="AF79" i="2" s="1"/>
  <c r="AE78" i="2"/>
  <c r="AF78" i="2" s="1"/>
  <c r="AE77" i="2"/>
  <c r="AF77" i="2" s="1"/>
  <c r="AE76" i="2"/>
  <c r="AF76" i="2" s="1"/>
  <c r="AE75" i="2"/>
  <c r="AF75" i="2" s="1"/>
  <c r="AE74" i="2"/>
  <c r="AF74" i="2" s="1"/>
  <c r="AE73" i="2"/>
  <c r="AF73" i="2" s="1"/>
  <c r="AE72" i="2"/>
  <c r="AF72" i="2" s="1"/>
  <c r="AE71" i="2"/>
  <c r="AF71" i="2" s="1"/>
  <c r="AE70" i="2"/>
  <c r="AF70" i="2" s="1"/>
  <c r="Y93" i="2"/>
  <c r="Z93" i="2" s="1"/>
  <c r="Y92" i="2"/>
  <c r="Z92" i="2" s="1"/>
  <c r="Y91" i="2"/>
  <c r="Z91" i="2" s="1"/>
  <c r="Y90" i="2"/>
  <c r="Z90" i="2" s="1"/>
  <c r="Y89" i="2"/>
  <c r="Z89" i="2" s="1"/>
  <c r="Y88" i="2"/>
  <c r="Z88" i="2" s="1"/>
  <c r="Y87" i="2"/>
  <c r="Z87" i="2" s="1"/>
  <c r="Y86" i="2"/>
  <c r="Z86" i="2" s="1"/>
  <c r="Y85" i="2"/>
  <c r="Z85" i="2" s="1"/>
  <c r="Y84" i="2"/>
  <c r="Z84" i="2" s="1"/>
  <c r="Y83" i="2"/>
  <c r="Z83" i="2" s="1"/>
  <c r="Y82" i="2"/>
  <c r="Z82" i="2" s="1"/>
  <c r="Y81" i="2"/>
  <c r="Z81" i="2" s="1"/>
  <c r="Y80" i="2"/>
  <c r="Z80" i="2" s="1"/>
  <c r="Y79" i="2"/>
  <c r="Z79" i="2" s="1"/>
  <c r="Y78" i="2"/>
  <c r="Z78" i="2" s="1"/>
  <c r="Y77" i="2"/>
  <c r="Z77" i="2" s="1"/>
  <c r="Y76" i="2"/>
  <c r="Z76" i="2" s="1"/>
  <c r="Y75" i="2"/>
  <c r="Z75" i="2" s="1"/>
  <c r="Y74" i="2"/>
  <c r="Z74" i="2" s="1"/>
  <c r="Y73" i="2"/>
  <c r="Z73" i="2" s="1"/>
  <c r="Y72" i="2"/>
  <c r="Z72" i="2" s="1"/>
  <c r="Y71" i="2"/>
  <c r="Z71" i="2" s="1"/>
  <c r="Y70" i="2"/>
  <c r="Z70" i="2" s="1"/>
  <c r="S93" i="2"/>
  <c r="T93" i="2" s="1"/>
  <c r="S92" i="2"/>
  <c r="T92" i="2" s="1"/>
  <c r="S91" i="2"/>
  <c r="T91" i="2" s="1"/>
  <c r="S90" i="2"/>
  <c r="T90" i="2" s="1"/>
  <c r="S89" i="2"/>
  <c r="T89" i="2" s="1"/>
  <c r="S88" i="2"/>
  <c r="T88" i="2" s="1"/>
  <c r="S87" i="2"/>
  <c r="T87" i="2" s="1"/>
  <c r="S86" i="2"/>
  <c r="T86" i="2" s="1"/>
  <c r="S85" i="2"/>
  <c r="T85" i="2" s="1"/>
  <c r="S84" i="2"/>
  <c r="T84" i="2" s="1"/>
  <c r="S83" i="2"/>
  <c r="T83" i="2" s="1"/>
  <c r="S82" i="2"/>
  <c r="T82" i="2" s="1"/>
  <c r="S81" i="2"/>
  <c r="T81" i="2" s="1"/>
  <c r="S80" i="2"/>
  <c r="T80" i="2" s="1"/>
  <c r="S79" i="2"/>
  <c r="T79" i="2" s="1"/>
  <c r="S78" i="2"/>
  <c r="T78" i="2" s="1"/>
  <c r="S77" i="2"/>
  <c r="T77" i="2" s="1"/>
  <c r="S76" i="2"/>
  <c r="T76" i="2" s="1"/>
  <c r="S75" i="2"/>
  <c r="T75" i="2" s="1"/>
  <c r="S74" i="2"/>
  <c r="T74" i="2" s="1"/>
  <c r="S73" i="2"/>
  <c r="T73" i="2" s="1"/>
  <c r="S72" i="2"/>
  <c r="T72" i="2" s="1"/>
  <c r="S71" i="2"/>
  <c r="T71" i="2" s="1"/>
  <c r="AK122" i="2"/>
  <c r="AL122" i="2" s="1"/>
  <c r="AK121" i="2"/>
  <c r="AL121" i="2" s="1"/>
  <c r="AK120" i="2"/>
  <c r="AL120" i="2" s="1"/>
  <c r="AK119" i="2"/>
  <c r="AL119" i="2" s="1"/>
  <c r="AK118" i="2"/>
  <c r="AL118" i="2" s="1"/>
  <c r="AK117" i="2"/>
  <c r="AL117" i="2" s="1"/>
  <c r="AK116" i="2"/>
  <c r="AL116" i="2" s="1"/>
  <c r="AK115" i="2"/>
  <c r="AL115" i="2" s="1"/>
  <c r="AK114" i="2"/>
  <c r="AL114" i="2" s="1"/>
  <c r="AK113" i="2"/>
  <c r="AL113" i="2" s="1"/>
  <c r="AK112" i="2"/>
  <c r="AL112" i="2" s="1"/>
  <c r="AK111" i="2"/>
  <c r="AL111" i="2" s="1"/>
  <c r="AK110" i="2"/>
  <c r="AL110" i="2" s="1"/>
  <c r="AK109" i="2"/>
  <c r="AL109" i="2" s="1"/>
  <c r="AK108" i="2"/>
  <c r="AL108" i="2" s="1"/>
  <c r="AK107" i="2"/>
  <c r="AL107" i="2" s="1"/>
  <c r="AK106" i="2"/>
  <c r="AL106" i="2" s="1"/>
  <c r="AK105" i="2"/>
  <c r="AL105" i="2" s="1"/>
  <c r="AK104" i="2"/>
  <c r="AL104" i="2" s="1"/>
  <c r="AK103" i="2"/>
  <c r="AL103" i="2" s="1"/>
  <c r="AK102" i="2"/>
  <c r="AL102" i="2" s="1"/>
  <c r="AK101" i="2"/>
  <c r="AL101" i="2" s="1"/>
  <c r="AK100" i="2"/>
  <c r="AL100" i="2" s="1"/>
  <c r="AE122" i="2"/>
  <c r="AF122" i="2" s="1"/>
  <c r="AE121" i="2"/>
  <c r="AF121" i="2" s="1"/>
  <c r="AE120" i="2"/>
  <c r="AF120" i="2" s="1"/>
  <c r="AE119" i="2"/>
  <c r="AF119" i="2" s="1"/>
  <c r="AE118" i="2"/>
  <c r="AF118" i="2" s="1"/>
  <c r="AE117" i="2"/>
  <c r="AF117" i="2" s="1"/>
  <c r="AE116" i="2"/>
  <c r="AF116" i="2" s="1"/>
  <c r="AE115" i="2"/>
  <c r="AF115" i="2" s="1"/>
  <c r="AE114" i="2"/>
  <c r="AF114" i="2" s="1"/>
  <c r="AE113" i="2"/>
  <c r="AF113" i="2" s="1"/>
  <c r="AE112" i="2"/>
  <c r="AF112" i="2" s="1"/>
  <c r="AE111" i="2"/>
  <c r="AF111" i="2" s="1"/>
  <c r="AE110" i="2"/>
  <c r="AF110" i="2" s="1"/>
  <c r="AE109" i="2"/>
  <c r="AF109" i="2" s="1"/>
  <c r="AE108" i="2"/>
  <c r="AF108" i="2" s="1"/>
  <c r="AE107" i="2"/>
  <c r="AF107" i="2" s="1"/>
  <c r="AE106" i="2"/>
  <c r="AF106" i="2" s="1"/>
  <c r="AE105" i="2"/>
  <c r="AF105" i="2" s="1"/>
  <c r="AE104" i="2"/>
  <c r="AF104" i="2" s="1"/>
  <c r="AE103" i="2"/>
  <c r="AF103" i="2" s="1"/>
  <c r="AE102" i="2"/>
  <c r="AF102" i="2" s="1"/>
  <c r="AE101" i="2"/>
  <c r="AF101" i="2" s="1"/>
  <c r="AE100" i="2"/>
  <c r="AF100" i="2" s="1"/>
  <c r="Y122" i="2"/>
  <c r="Z122" i="2" s="1"/>
  <c r="Y121" i="2"/>
  <c r="Z121" i="2" s="1"/>
  <c r="Y120" i="2"/>
  <c r="Z120" i="2" s="1"/>
  <c r="Y119" i="2"/>
  <c r="Z119" i="2" s="1"/>
  <c r="Y118" i="2"/>
  <c r="Z118" i="2" s="1"/>
  <c r="Y117" i="2"/>
  <c r="Z117" i="2" s="1"/>
  <c r="Y116" i="2"/>
  <c r="Z116" i="2" s="1"/>
  <c r="Y115" i="2"/>
  <c r="Z115" i="2" s="1"/>
  <c r="Y114" i="2"/>
  <c r="Z114" i="2" s="1"/>
  <c r="Y113" i="2"/>
  <c r="Z113" i="2" s="1"/>
  <c r="Y112" i="2"/>
  <c r="Z112" i="2" s="1"/>
  <c r="Y111" i="2"/>
  <c r="Z111" i="2" s="1"/>
  <c r="Y110" i="2"/>
  <c r="Z110" i="2" s="1"/>
  <c r="Y109" i="2"/>
  <c r="Z109" i="2" s="1"/>
  <c r="Y108" i="2"/>
  <c r="Z108" i="2" s="1"/>
  <c r="Y107" i="2"/>
  <c r="Z107" i="2" s="1"/>
  <c r="Y106" i="2"/>
  <c r="Z106" i="2" s="1"/>
  <c r="Y105" i="2"/>
  <c r="Z105" i="2" s="1"/>
  <c r="Y104" i="2"/>
  <c r="Z104" i="2" s="1"/>
  <c r="Y103" i="2"/>
  <c r="Z103" i="2" s="1"/>
  <c r="Y102" i="2"/>
  <c r="Z102" i="2" s="1"/>
  <c r="Y101" i="2"/>
  <c r="Z101" i="2" s="1"/>
  <c r="Y100" i="2"/>
  <c r="Z100" i="2" s="1"/>
  <c r="S122" i="2"/>
  <c r="T122" i="2" s="1"/>
  <c r="S121" i="2"/>
  <c r="T121" i="2" s="1"/>
  <c r="S120" i="2"/>
  <c r="T120" i="2" s="1"/>
  <c r="S119" i="2"/>
  <c r="T119" i="2" s="1"/>
  <c r="S118" i="2"/>
  <c r="T118" i="2" s="1"/>
  <c r="S117" i="2"/>
  <c r="T117" i="2" s="1"/>
  <c r="S116" i="2"/>
  <c r="T116" i="2" s="1"/>
  <c r="S115" i="2"/>
  <c r="T115" i="2" s="1"/>
  <c r="S114" i="2"/>
  <c r="T114" i="2" s="1"/>
  <c r="S113" i="2"/>
  <c r="T113" i="2" s="1"/>
  <c r="S112" i="2"/>
  <c r="T112" i="2" s="1"/>
  <c r="S111" i="2"/>
  <c r="T111" i="2" s="1"/>
  <c r="S110" i="2"/>
  <c r="T110" i="2" s="1"/>
  <c r="S109" i="2"/>
  <c r="T109" i="2" s="1"/>
  <c r="S108" i="2"/>
  <c r="T108" i="2" s="1"/>
  <c r="S107" i="2"/>
  <c r="T107" i="2" s="1"/>
  <c r="S106" i="2"/>
  <c r="T106" i="2" s="1"/>
  <c r="S105" i="2"/>
  <c r="T105" i="2" s="1"/>
  <c r="S104" i="2"/>
  <c r="T104" i="2" s="1"/>
  <c r="S103" i="2"/>
  <c r="T103" i="2" s="1"/>
  <c r="S102" i="2"/>
  <c r="T102" i="2" s="1"/>
  <c r="S101" i="2"/>
  <c r="T101" i="2" s="1"/>
  <c r="S100" i="2"/>
  <c r="T100" i="2" s="1"/>
  <c r="M122" i="2"/>
  <c r="N122" i="2" s="1"/>
  <c r="M121" i="2"/>
  <c r="N121" i="2" s="1"/>
  <c r="M120" i="2"/>
  <c r="N120" i="2" s="1"/>
  <c r="M119" i="2"/>
  <c r="N119" i="2" s="1"/>
  <c r="M118" i="2"/>
  <c r="N118" i="2" s="1"/>
  <c r="M117" i="2"/>
  <c r="N117" i="2" s="1"/>
  <c r="M116" i="2"/>
  <c r="N116" i="2" s="1"/>
  <c r="M115" i="2"/>
  <c r="N115" i="2" s="1"/>
  <c r="M114" i="2"/>
  <c r="N114" i="2" s="1"/>
  <c r="M113" i="2"/>
  <c r="N113" i="2" s="1"/>
  <c r="M112" i="2"/>
  <c r="N112" i="2" s="1"/>
  <c r="M111" i="2"/>
  <c r="N111" i="2" s="1"/>
  <c r="M110" i="2"/>
  <c r="N110" i="2" s="1"/>
  <c r="M109" i="2"/>
  <c r="N109" i="2" s="1"/>
  <c r="M108" i="2"/>
  <c r="N108" i="2" s="1"/>
  <c r="M107" i="2"/>
  <c r="N107" i="2" s="1"/>
  <c r="M106" i="2"/>
  <c r="N106" i="2" s="1"/>
  <c r="M105" i="2"/>
  <c r="N105" i="2" s="1"/>
  <c r="M104" i="2"/>
  <c r="N104" i="2" s="1"/>
  <c r="M103" i="2"/>
  <c r="N103" i="2" s="1"/>
  <c r="M102" i="2"/>
  <c r="N102" i="2" s="1"/>
  <c r="M101" i="2"/>
  <c r="N101" i="2" s="1"/>
  <c r="M100" i="2"/>
  <c r="N100" i="2" s="1"/>
  <c r="AK64" i="2"/>
  <c r="AL64" i="2" s="1"/>
  <c r="AK63" i="2"/>
  <c r="AL63" i="2" s="1"/>
  <c r="AK62" i="2"/>
  <c r="AL62" i="2" s="1"/>
  <c r="AK61" i="2"/>
  <c r="AL61" i="2" s="1"/>
  <c r="AK60" i="2"/>
  <c r="AL60" i="2" s="1"/>
  <c r="AK59" i="2"/>
  <c r="AL59" i="2" s="1"/>
  <c r="AK58" i="2"/>
  <c r="AL58" i="2" s="1"/>
  <c r="AK57" i="2"/>
  <c r="AL57" i="2" s="1"/>
  <c r="AK56" i="2"/>
  <c r="AL56" i="2" s="1"/>
  <c r="AK55" i="2"/>
  <c r="AL55" i="2" s="1"/>
  <c r="AK54" i="2"/>
  <c r="AL54" i="2" s="1"/>
  <c r="AK53" i="2"/>
  <c r="AL53" i="2" s="1"/>
  <c r="AK52" i="2"/>
  <c r="AL52" i="2" s="1"/>
  <c r="AK51" i="2"/>
  <c r="AL51" i="2" s="1"/>
  <c r="AK50" i="2"/>
  <c r="AL50" i="2" s="1"/>
  <c r="AK49" i="2"/>
  <c r="AL49" i="2" s="1"/>
  <c r="AK48" i="2"/>
  <c r="AL48" i="2" s="1"/>
  <c r="AK47" i="2"/>
  <c r="AL47" i="2" s="1"/>
  <c r="AK46" i="2"/>
  <c r="AL46" i="2" s="1"/>
  <c r="AK45" i="2"/>
  <c r="AL45" i="2" s="1"/>
  <c r="AK44" i="2"/>
  <c r="AL44" i="2" s="1"/>
  <c r="AK43" i="2"/>
  <c r="AL43" i="2" s="1"/>
  <c r="AK42" i="2"/>
  <c r="AL42" i="2" s="1"/>
  <c r="AK41" i="2"/>
  <c r="AL41" i="2" s="1"/>
  <c r="AE64" i="2"/>
  <c r="AF64" i="2" s="1"/>
  <c r="AE63" i="2"/>
  <c r="AF63" i="2" s="1"/>
  <c r="AE62" i="2"/>
  <c r="AF62" i="2" s="1"/>
  <c r="AE61" i="2"/>
  <c r="AF61" i="2" s="1"/>
  <c r="AE60" i="2"/>
  <c r="AF60" i="2" s="1"/>
  <c r="AE59" i="2"/>
  <c r="AF59" i="2" s="1"/>
  <c r="AE58" i="2"/>
  <c r="AF58" i="2" s="1"/>
  <c r="AE57" i="2"/>
  <c r="AF57" i="2" s="1"/>
  <c r="AE56" i="2"/>
  <c r="AF56" i="2" s="1"/>
  <c r="AE55" i="2"/>
  <c r="AF55" i="2" s="1"/>
  <c r="AE54" i="2"/>
  <c r="AF54" i="2" s="1"/>
  <c r="AE53" i="2"/>
  <c r="AF53" i="2" s="1"/>
  <c r="AE52" i="2"/>
  <c r="AF52" i="2" s="1"/>
  <c r="AE51" i="2"/>
  <c r="AF51" i="2" s="1"/>
  <c r="AE50" i="2"/>
  <c r="AF50" i="2" s="1"/>
  <c r="AE49" i="2"/>
  <c r="AF49" i="2" s="1"/>
  <c r="AE48" i="2"/>
  <c r="AF48" i="2" s="1"/>
  <c r="AE47" i="2"/>
  <c r="AF47" i="2" s="1"/>
  <c r="AE46" i="2"/>
  <c r="AF46" i="2" s="1"/>
  <c r="AE45" i="2"/>
  <c r="AF45" i="2" s="1"/>
  <c r="AE44" i="2"/>
  <c r="AF44" i="2" s="1"/>
  <c r="AE43" i="2"/>
  <c r="AF43" i="2" s="1"/>
  <c r="AE42" i="2"/>
  <c r="AF42" i="2" s="1"/>
  <c r="AE41" i="2"/>
  <c r="AF41" i="2" s="1"/>
  <c r="Y64" i="2"/>
  <c r="Z64" i="2" s="1"/>
  <c r="Y63" i="2"/>
  <c r="Z63" i="2" s="1"/>
  <c r="Y62" i="2"/>
  <c r="Z62" i="2" s="1"/>
  <c r="Y61" i="2"/>
  <c r="Z61" i="2" s="1"/>
  <c r="Y60" i="2"/>
  <c r="Z60" i="2" s="1"/>
  <c r="Y59" i="2"/>
  <c r="Z59" i="2" s="1"/>
  <c r="Y58" i="2"/>
  <c r="Z58" i="2" s="1"/>
  <c r="Y57" i="2"/>
  <c r="Z57" i="2" s="1"/>
  <c r="Y56" i="2"/>
  <c r="Z56" i="2" s="1"/>
  <c r="Y55" i="2"/>
  <c r="Z55" i="2" s="1"/>
  <c r="Y54" i="2"/>
  <c r="Z54" i="2" s="1"/>
  <c r="Y53" i="2"/>
  <c r="Z53" i="2" s="1"/>
  <c r="Y52" i="2"/>
  <c r="Z52" i="2" s="1"/>
  <c r="Y51" i="2"/>
  <c r="Z51" i="2" s="1"/>
  <c r="Y50" i="2"/>
  <c r="Z50" i="2" s="1"/>
  <c r="Y49" i="2"/>
  <c r="Z49" i="2" s="1"/>
  <c r="Y48" i="2"/>
  <c r="Z48" i="2" s="1"/>
  <c r="Y47" i="2"/>
  <c r="Z47" i="2" s="1"/>
  <c r="Y46" i="2"/>
  <c r="Z46" i="2" s="1"/>
  <c r="Y45" i="2"/>
  <c r="Z45" i="2" s="1"/>
  <c r="Y44" i="2"/>
  <c r="Z44" i="2" s="1"/>
  <c r="Y43" i="2"/>
  <c r="Z43" i="2" s="1"/>
  <c r="Y42" i="2"/>
  <c r="Z42" i="2" s="1"/>
  <c r="BJ26" i="2" l="1"/>
  <c r="BJ34" i="2"/>
  <c r="BJ25" i="2"/>
  <c r="BJ33" i="2"/>
  <c r="BJ32" i="2"/>
  <c r="BJ31" i="2"/>
  <c r="BJ30" i="2"/>
  <c r="BJ29" i="2"/>
  <c r="BJ28" i="2"/>
  <c r="BJ27" i="2"/>
  <c r="AX42" i="2"/>
  <c r="AX44" i="2"/>
  <c r="AX46" i="2"/>
  <c r="AX48" i="2"/>
  <c r="AX50" i="2"/>
  <c r="AX52" i="2"/>
  <c r="AX54" i="2"/>
  <c r="AX56" i="2"/>
  <c r="AX58" i="2"/>
  <c r="AX60" i="2"/>
  <c r="AX62" i="2"/>
  <c r="AX64" i="2"/>
  <c r="AX101" i="2"/>
  <c r="AX103" i="2"/>
  <c r="AX105" i="2"/>
  <c r="AX107" i="2"/>
  <c r="AX109" i="2"/>
  <c r="AX111" i="2"/>
  <c r="AX113" i="2"/>
  <c r="AX115" i="2"/>
  <c r="AX117" i="2"/>
  <c r="AX119" i="2"/>
  <c r="AX121" i="2"/>
  <c r="AX71" i="2"/>
  <c r="AX73" i="2"/>
  <c r="AX75" i="2"/>
  <c r="AX77" i="2"/>
  <c r="AX79" i="2"/>
  <c r="AX81" i="2"/>
  <c r="AX83" i="2"/>
  <c r="AX85" i="2"/>
  <c r="AX87" i="2"/>
  <c r="AX89" i="2"/>
  <c r="AX91" i="2"/>
  <c r="AX93" i="2"/>
  <c r="AX99" i="2"/>
  <c r="AX41" i="2"/>
  <c r="AX43" i="2"/>
  <c r="AX45" i="2"/>
  <c r="AX47" i="2"/>
  <c r="AX49" i="2"/>
  <c r="AX51" i="2"/>
  <c r="AX53" i="2"/>
  <c r="AX55" i="2"/>
  <c r="AX57" i="2"/>
  <c r="AX59" i="2"/>
  <c r="AX61" i="2"/>
  <c r="AX63" i="2"/>
  <c r="AX100" i="2"/>
  <c r="AX102" i="2"/>
  <c r="AX104" i="2"/>
  <c r="AX106" i="2"/>
  <c r="AX108" i="2"/>
  <c r="AX110" i="2"/>
  <c r="AX112" i="2"/>
  <c r="AX114" i="2"/>
  <c r="AX116" i="2"/>
  <c r="AX118" i="2"/>
  <c r="AX120" i="2"/>
  <c r="AX122" i="2"/>
  <c r="AX70" i="2"/>
  <c r="AX72" i="2"/>
  <c r="AX74" i="2"/>
  <c r="AX76" i="2"/>
  <c r="AX78" i="2"/>
  <c r="AX80" i="2"/>
  <c r="AX82" i="2"/>
  <c r="AX84" i="2"/>
  <c r="AX86" i="2"/>
  <c r="AX88" i="2"/>
  <c r="AX90" i="2"/>
  <c r="AX92" i="2"/>
  <c r="BJ92" i="2" l="1"/>
  <c r="BJ88" i="2"/>
  <c r="BJ84" i="2"/>
  <c r="BJ80" i="2"/>
  <c r="BJ76" i="2"/>
  <c r="BJ72" i="2"/>
  <c r="BJ122" i="2"/>
  <c r="BJ118" i="2"/>
  <c r="BJ114" i="2"/>
  <c r="BJ110" i="2"/>
  <c r="BJ106" i="2"/>
  <c r="BJ102" i="2"/>
  <c r="BJ63" i="2"/>
  <c r="BJ59" i="2"/>
  <c r="BJ55" i="2"/>
  <c r="BJ51" i="2"/>
  <c r="BJ47" i="2"/>
  <c r="BJ43" i="2"/>
  <c r="BJ99" i="2"/>
  <c r="BJ91" i="2"/>
  <c r="BJ87" i="2"/>
  <c r="BJ83" i="2"/>
  <c r="BJ79" i="2"/>
  <c r="BJ75" i="2"/>
  <c r="BJ71" i="2"/>
  <c r="BJ119" i="2"/>
  <c r="BJ115" i="2"/>
  <c r="BJ111" i="2"/>
  <c r="BJ107" i="2"/>
  <c r="BJ103" i="2"/>
  <c r="BJ64" i="2"/>
  <c r="BJ60" i="2"/>
  <c r="BJ56" i="2"/>
  <c r="BJ52" i="2"/>
  <c r="BJ48" i="2"/>
  <c r="BJ44" i="2"/>
  <c r="BJ90" i="2"/>
  <c r="BJ86" i="2"/>
  <c r="BJ82" i="2"/>
  <c r="BJ78" i="2"/>
  <c r="BJ74" i="2"/>
  <c r="BJ70" i="2"/>
  <c r="BJ120" i="2"/>
  <c r="BJ116" i="2"/>
  <c r="BJ112" i="2"/>
  <c r="BJ108" i="2"/>
  <c r="BJ104" i="2"/>
  <c r="BJ100" i="2"/>
  <c r="BJ61" i="2"/>
  <c r="BJ57" i="2"/>
  <c r="BJ53" i="2"/>
  <c r="BJ49" i="2"/>
  <c r="BJ45" i="2"/>
  <c r="BJ41" i="2"/>
  <c r="BJ93" i="2"/>
  <c r="BJ89" i="2"/>
  <c r="BJ85" i="2"/>
  <c r="BJ81" i="2"/>
  <c r="BJ77" i="2"/>
  <c r="BJ73" i="2"/>
  <c r="BJ121" i="2"/>
  <c r="BJ117" i="2"/>
  <c r="BJ113" i="2"/>
  <c r="BJ109" i="2"/>
  <c r="BJ105" i="2"/>
  <c r="BJ101" i="2"/>
  <c r="BJ62" i="2"/>
  <c r="BJ58" i="2"/>
  <c r="BJ54" i="2"/>
  <c r="BJ50" i="2"/>
  <c r="BJ46" i="2"/>
  <c r="BJ42" i="2"/>
</calcChain>
</file>

<file path=xl/comments1.xml><?xml version="1.0" encoding="utf-8"?>
<comments xmlns="http://schemas.openxmlformats.org/spreadsheetml/2006/main">
  <authors>
    <author>RACHIDNA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RACHIDNA:</t>
        </r>
        <r>
          <rPr>
            <sz val="9"/>
            <color indexed="81"/>
            <rFont val="Tahoma"/>
            <family val="2"/>
          </rPr>
          <t xml:space="preserve">
PREGUNTAR SI SE VA A REALIZAR EL CALCULO CON LAS DISTINTAS TEMPERATURAS DIARIAS O SOLO CON LA MAS ALTA DEL MES.
</t>
        </r>
      </text>
    </comment>
  </commentList>
</comments>
</file>

<file path=xl/comments2.xml><?xml version="1.0" encoding="utf-8"?>
<comments xmlns="http://schemas.openxmlformats.org/spreadsheetml/2006/main">
  <authors>
    <author>Usuario</author>
  </authors>
  <commentList>
    <comment ref="E9" authorId="0" shapeId="0">
      <text>
        <r>
          <rPr>
            <b/>
            <sz val="9"/>
            <color indexed="81"/>
            <rFont val="Tahoma"/>
            <family val="2"/>
          </rPr>
          <t xml:space="preserve">SUR=FACHADA DE LA CASA
</t>
        </r>
      </text>
    </comment>
    <comment ref="AS10" authorId="0" shapeId="0">
      <text>
        <r>
          <rPr>
            <b/>
            <sz val="9"/>
            <color indexed="81"/>
            <rFont val="Tahoma"/>
            <family val="2"/>
          </rPr>
          <t xml:space="preserve">MODIFICAR LM PARA SEPTIEMBRE
</t>
        </r>
      </text>
    </comment>
    <comment ref="BE10" authorId="0" shapeId="0">
      <text>
        <r>
          <rPr>
            <b/>
            <sz val="9"/>
            <color indexed="81"/>
            <rFont val="Tahoma"/>
            <family val="2"/>
          </rPr>
          <t xml:space="preserve">MODIFICAR LM PARA EL MES, Y COLOCAR DATOS NUEVOS DATA LOGGER
</t>
        </r>
      </text>
    </comment>
    <comment ref="E67" authorId="0" shapeId="0">
      <text>
        <r>
          <rPr>
            <b/>
            <sz val="9"/>
            <color indexed="81"/>
            <rFont val="Tahoma"/>
            <family val="2"/>
          </rPr>
          <t>NORTE=PATIO DE LA CASA</t>
        </r>
      </text>
    </comment>
  </commentList>
</comments>
</file>

<file path=xl/comments3.xml><?xml version="1.0" encoding="utf-8"?>
<comments xmlns="http://schemas.openxmlformats.org/spreadsheetml/2006/main">
  <authors>
    <author>Usuario</author>
    <author>RACHIDNA</author>
  </authors>
  <commentList>
    <comment ref="A4" authorId="0" shapeId="0">
      <text>
        <r>
          <rPr>
            <b/>
            <sz val="9"/>
            <color indexed="81"/>
            <rFont val="Tahoma"/>
            <family val="2"/>
          </rPr>
          <t>RESULTADOS ARROJADOS CON VELOCIDAD ALTA DE VIENTO</t>
        </r>
      </text>
    </comment>
    <comment ref="BX38" authorId="1" shapeId="0">
      <text>
        <r>
          <rPr>
            <b/>
            <sz val="9"/>
            <color indexed="81"/>
            <rFont val="Tahoma"/>
            <family val="2"/>
          </rPr>
          <t>RACHIDNA:</t>
        </r>
        <r>
          <rPr>
            <sz val="9"/>
            <color indexed="81"/>
            <rFont val="Tahoma"/>
            <family val="2"/>
          </rPr>
          <t xml:space="preserve">
ESTOS DATOS FUERON TOMADOS EN ABRIL QUE ES DONDE SE TOMAN DATOS DEL DATA LOGGER ANTES Y DESPUES DE LA INSTALACION DE LOS EXTRACTORES EOLICOS</t>
        </r>
      </text>
    </comment>
    <comment ref="G40" authorId="1" shapeId="0">
      <text>
        <r>
          <rPr>
            <b/>
            <sz val="9"/>
            <color indexed="81"/>
            <rFont val="Tahoma"/>
            <family val="2"/>
          </rPr>
          <t>U DE PAREDES</t>
        </r>
      </text>
    </comment>
    <comment ref="BX67" authorId="1" shapeId="0">
      <text>
        <r>
          <rPr>
            <b/>
            <sz val="9"/>
            <color indexed="81"/>
            <rFont val="Tahoma"/>
            <family val="2"/>
          </rPr>
          <t>RACHIDNA:</t>
        </r>
        <r>
          <rPr>
            <sz val="9"/>
            <color indexed="81"/>
            <rFont val="Tahoma"/>
            <family val="2"/>
          </rPr>
          <t xml:space="preserve">
ESTOS DATOS FUERON TOMADOS EN ABRIL QUE ES DONDE SE TOMAN DATOS DEL DATA LOGGER ANTES Y DESPUES DE LA INSTALACION DE LOS EXTRACTORES EOLICOS</t>
        </r>
      </text>
    </comment>
    <comment ref="BX96" authorId="1" shapeId="0">
      <text>
        <r>
          <rPr>
            <b/>
            <sz val="9"/>
            <color indexed="81"/>
            <rFont val="Tahoma"/>
            <family val="2"/>
          </rPr>
          <t>RACHIDNA:</t>
        </r>
        <r>
          <rPr>
            <sz val="9"/>
            <color indexed="81"/>
            <rFont val="Tahoma"/>
            <family val="2"/>
          </rPr>
          <t xml:space="preserve">
ESTOS DATOS FUERON TOMADOS EN ABRIL QUE ES DONDE SE TOMAN DATOS DEL DATA LOGGER ANTES Y DESPUES DE LA INSTALACION DE LOS EXTRACTORES EOLICOS</t>
        </r>
      </text>
    </comment>
    <comment ref="A128" authorId="0" shapeId="0">
      <text>
        <r>
          <rPr>
            <b/>
            <sz val="9"/>
            <color indexed="81"/>
            <rFont val="Tahoma"/>
            <family val="2"/>
          </rPr>
          <t>RESULTADOS ARROJADOS CON VELOCIDAD ALTA DE VIENTO</t>
        </r>
      </text>
    </comment>
    <comment ref="B128" authorId="1" shapeId="0">
      <text>
        <r>
          <rPr>
            <b/>
            <sz val="9"/>
            <color indexed="81"/>
            <rFont val="Tahoma"/>
            <family val="2"/>
          </rPr>
          <t xml:space="preserve">MODIFICAR VALOR 
</t>
        </r>
      </text>
    </comment>
    <comment ref="G164" authorId="1" shapeId="0">
      <text>
        <r>
          <rPr>
            <b/>
            <sz val="9"/>
            <color indexed="81"/>
            <rFont val="Tahoma"/>
            <family val="2"/>
          </rPr>
          <t>U DE PAREDES</t>
        </r>
      </text>
    </comment>
    <comment ref="A253" authorId="0" shapeId="0">
      <text>
        <r>
          <rPr>
            <b/>
            <sz val="9"/>
            <color indexed="81"/>
            <rFont val="Tahoma"/>
            <family val="2"/>
          </rPr>
          <t>RESULTADOS ARROJADOS CON VELOCIDAD ALTA DE VIENTO</t>
        </r>
      </text>
    </comment>
    <comment ref="B253" authorId="1" shapeId="0">
      <text>
        <r>
          <rPr>
            <b/>
            <sz val="9"/>
            <color indexed="81"/>
            <rFont val="Tahoma"/>
            <family val="2"/>
          </rPr>
          <t xml:space="preserve">MODIFICAR VALOR 
</t>
        </r>
      </text>
    </comment>
    <comment ref="G289" authorId="1" shapeId="0">
      <text>
        <r>
          <rPr>
            <b/>
            <sz val="9"/>
            <color indexed="81"/>
            <rFont val="Tahoma"/>
            <family val="2"/>
          </rPr>
          <t>U DE PAREDES</t>
        </r>
      </text>
    </comment>
  </commentList>
</comments>
</file>

<file path=xl/comments4.xml><?xml version="1.0" encoding="utf-8"?>
<comments xmlns="http://schemas.openxmlformats.org/spreadsheetml/2006/main">
  <authors>
    <author>Usuario</author>
  </authors>
  <commentList>
    <comment ref="E37" authorId="0" shapeId="0">
      <text>
        <r>
          <rPr>
            <b/>
            <sz val="9"/>
            <color indexed="81"/>
            <rFont val="Tahoma"/>
            <family val="2"/>
          </rPr>
          <t>NORTE=PATIO DE LA CASA</t>
        </r>
      </text>
    </comment>
  </commentList>
</comments>
</file>

<file path=xl/sharedStrings.xml><?xml version="1.0" encoding="utf-8"?>
<sst xmlns="http://schemas.openxmlformats.org/spreadsheetml/2006/main" count="850" uniqueCount="90">
  <si>
    <t>MARZO</t>
  </si>
  <si>
    <t>ABRIL</t>
  </si>
  <si>
    <t>MAYO</t>
  </si>
  <si>
    <t>JUNIO</t>
  </si>
  <si>
    <t>JULIO</t>
  </si>
  <si>
    <t>TA</t>
  </si>
  <si>
    <t>TB</t>
  </si>
  <si>
    <t>TM</t>
  </si>
  <si>
    <t>MATERIAL</t>
  </si>
  <si>
    <t>RESISTENCIA</t>
  </si>
  <si>
    <t>REPELLO 1/2</t>
  </si>
  <si>
    <t>BLOQUE HUECO DE DOS CELDAS 6"</t>
  </si>
  <si>
    <t>RESISTENCIA TOTAL</t>
  </si>
  <si>
    <t>U=</t>
  </si>
  <si>
    <t>HORA</t>
  </si>
  <si>
    <t>CLTD</t>
  </si>
  <si>
    <t>LM</t>
  </si>
  <si>
    <t>K</t>
  </si>
  <si>
    <t>To</t>
  </si>
  <si>
    <t>CLTDcorr</t>
  </si>
  <si>
    <t>Q</t>
  </si>
  <si>
    <t>NORTE SIN EXTRACTOR</t>
  </si>
  <si>
    <t>ESTE SIN EXTRACTOR</t>
  </si>
  <si>
    <t>SUR SIN EXTRACTOR</t>
  </si>
  <si>
    <t>OESTE SIN EXTRACTOR</t>
  </si>
  <si>
    <t>Tr</t>
  </si>
  <si>
    <t>AREA</t>
  </si>
  <si>
    <t>U</t>
  </si>
  <si>
    <t>VENTANAS NORTE</t>
  </si>
  <si>
    <t>Qcond</t>
  </si>
  <si>
    <t>SHFG</t>
  </si>
  <si>
    <t>CLF</t>
  </si>
  <si>
    <t>SC</t>
  </si>
  <si>
    <t>QTOTAL</t>
  </si>
  <si>
    <t>VENTANAS SUR</t>
  </si>
  <si>
    <t>Qrad</t>
  </si>
  <si>
    <t>VENTANAS OESTE</t>
  </si>
  <si>
    <t>ACTIVIDAD</t>
  </si>
  <si>
    <t>REPOSO</t>
  </si>
  <si>
    <t>CANTIDAD</t>
  </si>
  <si>
    <t>Qsens,act</t>
  </si>
  <si>
    <t>Qlat,act</t>
  </si>
  <si>
    <t>Qsens</t>
  </si>
  <si>
    <t>Qlat</t>
  </si>
  <si>
    <t>Qtot,per</t>
  </si>
  <si>
    <t>NUMERO DE BOMBILLOS</t>
  </si>
  <si>
    <t>WATTS/BOMBILLO</t>
  </si>
  <si>
    <t>Wtotal</t>
  </si>
  <si>
    <t>BTU/H</t>
  </si>
  <si>
    <t>BOMBILLOS AHORRADORES DE 25 W</t>
  </si>
  <si>
    <t>CARGA</t>
  </si>
  <si>
    <t>EQUIPO</t>
  </si>
  <si>
    <t>W/equipo</t>
  </si>
  <si>
    <t>BTU/h</t>
  </si>
  <si>
    <t>Cafetera</t>
  </si>
  <si>
    <t>Computador</t>
  </si>
  <si>
    <t>RESISTENCIA CONVECTIVA</t>
  </si>
  <si>
    <t>RESISTENCIA CONVECTIVA INTERNA</t>
  </si>
  <si>
    <t>MADERA</t>
  </si>
  <si>
    <t>LAMINA ASBESTO CEMENTO</t>
  </si>
  <si>
    <t>AIRE EN MOVIMIENTO</t>
  </si>
  <si>
    <t>f</t>
  </si>
  <si>
    <t>DATOS SIN EXTRACTOR</t>
  </si>
  <si>
    <t>VIDRIO</t>
  </si>
  <si>
    <t>SUR - SEPTIEMBRE DATOS CON EXTRACTOR</t>
  </si>
  <si>
    <t>ESTE - SEPTIEMBRE DATOS CON EXTRACTOR</t>
  </si>
  <si>
    <t>SUR - SEPTIEMBRE SIN EXTRACTOR</t>
  </si>
  <si>
    <t>SUR - SEPTIEMBRE CON EXTRACTOR</t>
  </si>
  <si>
    <t>OESTE - SEPTIEMBRE SIN EXTRACTOR</t>
  </si>
  <si>
    <t>NORTE - SEPTIEMBRE SIN EXTRACTOR</t>
  </si>
  <si>
    <t>NORTE - SEPTIEMBRE CON EXTRACTOR</t>
  </si>
  <si>
    <t>OESTE - SEPTIEMBRE CON EXTRACTOR</t>
  </si>
  <si>
    <t>ESTE - SEPTIEMBRE CON EXTRACTOR</t>
  </si>
  <si>
    <t>ESTE - SEPTIEMBRE SIN EXTRACTOR</t>
  </si>
  <si>
    <t>NORTE - SEPTIEMBRE DATOS CON EXTRACTOR</t>
  </si>
  <si>
    <t>OESTE - SEPTIEMBRE DATOS CON EXTRACTOR</t>
  </si>
  <si>
    <t>Nevera</t>
  </si>
  <si>
    <t>PAREDES</t>
  </si>
  <si>
    <t>TECHO</t>
  </si>
  <si>
    <t>VENTANAS</t>
  </si>
  <si>
    <t>PUERTAS</t>
  </si>
  <si>
    <t>PERSONAS</t>
  </si>
  <si>
    <t>ILUMINACION</t>
  </si>
  <si>
    <t>EQUIPOS</t>
  </si>
  <si>
    <t>CARGA TOTAL</t>
  </si>
  <si>
    <t>CON</t>
  </si>
  <si>
    <t>SIN</t>
  </si>
  <si>
    <t>DIF</t>
  </si>
  <si>
    <t>SIN EXTRACTOR (Btu/h)</t>
  </si>
  <si>
    <t>CON EXTRACTOR (Btu/h)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</si>
</sst>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0.00000000"/>
    <numFmt numFmtId="166" formatCode="0.000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Protection="1">
      <protection hidden="1"/>
    </xf>
    <xf numFmtId="0" fontId="0" fillId="2" borderId="1" xfId="0" applyNumberFormat="1" applyFill="1" applyBorder="1" applyAlignment="1" applyProtection="1">
      <alignment horizontal="center"/>
      <protection hidden="1"/>
    </xf>
    <xf numFmtId="0" fontId="0" fillId="4" borderId="1" xfId="0" applyNumberFormat="1" applyFill="1" applyBorder="1" applyAlignment="1" applyProtection="1">
      <alignment horizontal="center"/>
      <protection hidden="1"/>
    </xf>
    <xf numFmtId="0" fontId="0" fillId="4" borderId="2" xfId="0" applyNumberFormat="1" applyFill="1" applyBorder="1" applyAlignment="1" applyProtection="1">
      <alignment horizontal="center"/>
      <protection hidden="1"/>
    </xf>
    <xf numFmtId="0" fontId="0" fillId="6" borderId="1" xfId="0" applyNumberFormat="1" applyFill="1" applyBorder="1" applyAlignment="1" applyProtection="1">
      <alignment horizontal="center"/>
      <protection hidden="1"/>
    </xf>
    <xf numFmtId="0" fontId="0" fillId="5" borderId="1" xfId="0" applyNumberFormat="1" applyFill="1" applyBorder="1" applyAlignment="1" applyProtection="1">
      <alignment horizontal="center"/>
      <protection hidden="1"/>
    </xf>
    <xf numFmtId="0" fontId="0" fillId="5" borderId="2" xfId="0" applyNumberFormat="1" applyFill="1" applyBorder="1" applyAlignment="1" applyProtection="1">
      <alignment horizontal="center"/>
      <protection hidden="1"/>
    </xf>
    <xf numFmtId="0" fontId="0" fillId="3" borderId="1" xfId="0" applyNumberFormat="1" applyFill="1" applyBorder="1" applyAlignment="1" applyProtection="1">
      <alignment horizontal="center"/>
      <protection hidden="1"/>
    </xf>
    <xf numFmtId="0" fontId="0" fillId="2" borderId="1" xfId="0" applyNumberFormat="1" applyFill="1" applyBorder="1" applyAlignment="1" applyProtection="1">
      <alignment horizontal="center"/>
      <protection hidden="1"/>
    </xf>
    <xf numFmtId="0" fontId="0" fillId="4" borderId="1" xfId="0" applyNumberFormat="1" applyFill="1" applyBorder="1" applyAlignment="1" applyProtection="1">
      <alignment horizontal="center"/>
      <protection hidden="1"/>
    </xf>
    <xf numFmtId="0" fontId="0" fillId="4" borderId="2" xfId="0" applyNumberFormat="1" applyFill="1" applyBorder="1" applyAlignment="1" applyProtection="1">
      <alignment horizontal="center"/>
      <protection hidden="1"/>
    </xf>
    <xf numFmtId="0" fontId="0" fillId="6" borderId="1" xfId="0" applyNumberFormat="1" applyFill="1" applyBorder="1" applyAlignment="1" applyProtection="1">
      <alignment horizontal="center"/>
      <protection hidden="1"/>
    </xf>
    <xf numFmtId="0" fontId="0" fillId="5" borderId="1" xfId="0" applyNumberFormat="1" applyFill="1" applyBorder="1" applyAlignment="1" applyProtection="1">
      <alignment horizontal="center"/>
      <protection hidden="1"/>
    </xf>
    <xf numFmtId="0" fontId="0" fillId="5" borderId="2" xfId="0" applyNumberFormat="1" applyFill="1" applyBorder="1" applyAlignment="1" applyProtection="1">
      <alignment horizontal="center"/>
      <protection hidden="1"/>
    </xf>
    <xf numFmtId="0" fontId="0" fillId="3" borderId="1" xfId="0" applyNumberFormat="1" applyFill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0" fillId="0" borderId="0" xfId="0" applyNumberFormat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20" fontId="0" fillId="0" borderId="1" xfId="0" applyNumberFormat="1" applyBorder="1" applyAlignment="1" applyProtection="1">
      <alignment horizontal="center"/>
      <protection hidden="1"/>
    </xf>
    <xf numFmtId="164" fontId="0" fillId="0" borderId="1" xfId="0" applyNumberFormat="1" applyFill="1" applyBorder="1" applyAlignment="1" applyProtection="1">
      <alignment horizontal="center" vertical="center"/>
      <protection hidden="1"/>
    </xf>
    <xf numFmtId="164" fontId="0" fillId="0" borderId="1" xfId="0" applyNumberFormat="1" applyBorder="1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0" fontId="5" fillId="5" borderId="1" xfId="0" applyFont="1" applyFill="1" applyBorder="1" applyAlignment="1" applyProtection="1">
      <alignment horizontal="center"/>
      <protection hidden="1"/>
    </xf>
    <xf numFmtId="0" fontId="5" fillId="5" borderId="1" xfId="0" applyFont="1" applyFill="1" applyBorder="1" applyAlignment="1" applyProtection="1">
      <alignment horizontal="center"/>
      <protection hidden="1"/>
    </xf>
    <xf numFmtId="0" fontId="0" fillId="0" borderId="1" xfId="0" applyFont="1" applyFill="1" applyBorder="1" applyAlignment="1" applyProtection="1">
      <alignment horizontal="center"/>
      <protection hidden="1"/>
    </xf>
    <xf numFmtId="43" fontId="0" fillId="0" borderId="1" xfId="1" applyFont="1" applyBorder="1" applyAlignment="1" applyProtection="1">
      <alignment horizontal="center"/>
      <protection hidden="1"/>
    </xf>
    <xf numFmtId="43" fontId="0" fillId="0" borderId="1" xfId="0" applyNumberFormat="1" applyBorder="1" applyProtection="1">
      <protection hidden="1"/>
    </xf>
    <xf numFmtId="0" fontId="0" fillId="10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Alignment="1" applyProtection="1"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right"/>
      <protection hidden="1"/>
    </xf>
    <xf numFmtId="0" fontId="0" fillId="6" borderId="1" xfId="0" applyFill="1" applyBorder="1" applyProtection="1">
      <protection hidden="1"/>
    </xf>
    <xf numFmtId="0" fontId="0" fillId="8" borderId="3" xfId="0" applyFill="1" applyBorder="1" applyAlignment="1" applyProtection="1">
      <alignment horizontal="center" vertical="center"/>
      <protection hidden="1"/>
    </xf>
    <xf numFmtId="0" fontId="0" fillId="8" borderId="4" xfId="0" applyFill="1" applyBorder="1" applyAlignment="1" applyProtection="1">
      <alignment horizontal="center" vertical="center"/>
      <protection hidden="1"/>
    </xf>
    <xf numFmtId="164" fontId="0" fillId="7" borderId="2" xfId="0" applyNumberFormat="1" applyFill="1" applyBorder="1" applyAlignment="1" applyProtection="1">
      <alignment horizontal="center" vertical="center"/>
      <protection hidden="1"/>
    </xf>
    <xf numFmtId="164" fontId="0" fillId="7" borderId="5" xfId="0" applyNumberFormat="1" applyFill="1" applyBorder="1" applyAlignment="1" applyProtection="1">
      <alignment horizontal="center" vertical="center"/>
      <protection hidden="1"/>
    </xf>
    <xf numFmtId="164" fontId="0" fillId="7" borderId="6" xfId="0" applyNumberFormat="1" applyFill="1" applyBorder="1" applyAlignment="1" applyProtection="1">
      <alignment horizontal="center" vertical="center"/>
      <protection hidden="1"/>
    </xf>
    <xf numFmtId="164" fontId="0" fillId="14" borderId="2" xfId="0" applyNumberFormat="1" applyFill="1" applyBorder="1" applyAlignment="1" applyProtection="1">
      <alignment horizontal="center" vertical="center"/>
      <protection hidden="1"/>
    </xf>
    <xf numFmtId="164" fontId="0" fillId="14" borderId="5" xfId="0" applyNumberFormat="1" applyFill="1" applyBorder="1" applyAlignment="1" applyProtection="1">
      <alignment horizontal="center" vertical="center"/>
      <protection hidden="1"/>
    </xf>
    <xf numFmtId="164" fontId="0" fillId="14" borderId="6" xfId="0" applyNumberFormat="1" applyFill="1" applyBorder="1" applyAlignment="1" applyProtection="1">
      <alignment horizontal="center" vertical="center"/>
      <protection hidden="1"/>
    </xf>
    <xf numFmtId="0" fontId="0" fillId="7" borderId="1" xfId="0" applyFill="1" applyBorder="1" applyAlignment="1" applyProtection="1">
      <alignment horizontal="center" vertical="center"/>
      <protection hidden="1"/>
    </xf>
    <xf numFmtId="164" fontId="0" fillId="7" borderId="1" xfId="0" applyNumberFormat="1" applyFill="1" applyBorder="1" applyAlignment="1" applyProtection="1">
      <alignment horizontal="center" vertical="center"/>
      <protection hidden="1"/>
    </xf>
    <xf numFmtId="0" fontId="0" fillId="14" borderId="1" xfId="0" applyFill="1" applyBorder="1" applyAlignment="1" applyProtection="1">
      <alignment horizontal="center" vertical="center"/>
      <protection hidden="1"/>
    </xf>
    <xf numFmtId="164" fontId="0" fillId="14" borderId="1" xfId="0" applyNumberFormat="1" applyFill="1" applyBorder="1" applyAlignment="1" applyProtection="1">
      <alignment horizontal="center" vertical="center"/>
      <protection hidden="1"/>
    </xf>
    <xf numFmtId="20" fontId="0" fillId="0" borderId="1" xfId="0" applyNumberFormat="1" applyBorder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0" fontId="0" fillId="0" borderId="0" xfId="0" applyFill="1" applyBorder="1" applyProtection="1"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164" fontId="0" fillId="7" borderId="1" xfId="0" applyNumberFormat="1" applyFill="1" applyBorder="1" applyAlignment="1" applyProtection="1">
      <alignment horizontal="center" vertical="center"/>
      <protection hidden="1"/>
    </xf>
    <xf numFmtId="164" fontId="0" fillId="9" borderId="1" xfId="0" applyNumberFormat="1" applyFill="1" applyBorder="1" applyAlignment="1" applyProtection="1">
      <alignment horizontal="center" vertical="center"/>
      <protection hidden="1"/>
    </xf>
    <xf numFmtId="0" fontId="0" fillId="9" borderId="1" xfId="0" applyFill="1" applyBorder="1" applyAlignment="1" applyProtection="1">
      <alignment horizontal="center" vertical="center"/>
      <protection hidden="1"/>
    </xf>
    <xf numFmtId="164" fontId="0" fillId="9" borderId="1" xfId="0" applyNumberFormat="1" applyFill="1" applyBorder="1" applyAlignment="1" applyProtection="1">
      <alignment horizontal="center" vertical="center"/>
      <protection hidden="1"/>
    </xf>
    <xf numFmtId="2" fontId="0" fillId="0" borderId="0" xfId="0" applyNumberFormat="1" applyFill="1" applyBorder="1" applyProtection="1">
      <protection hidden="1"/>
    </xf>
    <xf numFmtId="20" fontId="0" fillId="0" borderId="0" xfId="0" applyNumberFormat="1" applyFill="1" applyBorder="1" applyAlignment="1" applyProtection="1">
      <alignment horizontal="center" vertical="center"/>
      <protection hidden="1"/>
    </xf>
    <xf numFmtId="164" fontId="0" fillId="0" borderId="0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right" vertical="center"/>
      <protection hidden="1"/>
    </xf>
    <xf numFmtId="165" fontId="0" fillId="6" borderId="1" xfId="0" applyNumberFormat="1" applyFill="1" applyBorder="1" applyAlignment="1" applyProtection="1">
      <alignment horizontal="center" vertical="center"/>
      <protection hidden="1"/>
    </xf>
    <xf numFmtId="164" fontId="0" fillId="0" borderId="1" xfId="0" applyNumberFormat="1" applyBorder="1" applyAlignment="1" applyProtection="1">
      <alignment horizontal="center" vertical="center"/>
      <protection hidden="1"/>
    </xf>
    <xf numFmtId="164" fontId="0" fillId="0" borderId="1" xfId="0" applyNumberFormat="1" applyBorder="1" applyAlignment="1" applyProtection="1">
      <alignment horizontal="center" vertical="center"/>
      <protection hidden="1"/>
    </xf>
    <xf numFmtId="166" fontId="0" fillId="0" borderId="1" xfId="0" applyNumberFormat="1" applyBorder="1" applyAlignment="1" applyProtection="1">
      <alignment horizontal="center" vertical="center"/>
      <protection hidden="1"/>
    </xf>
    <xf numFmtId="0" fontId="0" fillId="0" borderId="1" xfId="0" applyNumberForma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164" fontId="0" fillId="0" borderId="0" xfId="0" applyNumberFormat="1" applyFill="1" applyBorder="1" applyAlignment="1" applyProtection="1">
      <alignment vertical="center"/>
      <protection hidden="1"/>
    </xf>
    <xf numFmtId="164" fontId="0" fillId="15" borderId="1" xfId="0" applyNumberForma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164" fontId="0" fillId="15" borderId="2" xfId="0" applyNumberFormat="1" applyFill="1" applyBorder="1" applyAlignment="1" applyProtection="1">
      <alignment horizontal="center" vertical="center"/>
      <protection hidden="1"/>
    </xf>
    <xf numFmtId="164" fontId="0" fillId="15" borderId="5" xfId="0" applyNumberFormat="1" applyFill="1" applyBorder="1" applyAlignment="1" applyProtection="1">
      <alignment horizontal="center" vertical="center"/>
      <protection hidden="1"/>
    </xf>
    <xf numFmtId="164" fontId="0" fillId="15" borderId="6" xfId="0" applyNumberForma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15" borderId="1" xfId="0" applyFill="1" applyBorder="1" applyAlignment="1" applyProtection="1">
      <alignment horizontal="center" vertical="center"/>
      <protection hidden="1"/>
    </xf>
    <xf numFmtId="164" fontId="0" fillId="15" borderId="1" xfId="0" applyNumberFormat="1" applyFill="1" applyBorder="1" applyAlignment="1" applyProtection="1">
      <alignment horizontal="center" vertical="center"/>
      <protection hidden="1"/>
    </xf>
    <xf numFmtId="2" fontId="0" fillId="0" borderId="1" xfId="0" applyNumberFormat="1" applyBorder="1" applyAlignment="1" applyProtection="1">
      <alignment horizontal="center" vertical="center"/>
      <protection hidden="1"/>
    </xf>
    <xf numFmtId="164" fontId="0" fillId="12" borderId="0" xfId="0" applyNumberFormat="1" applyFill="1" applyBorder="1" applyAlignment="1" applyProtection="1">
      <alignment horizontal="center" vertical="center"/>
      <protection hidden="1"/>
    </xf>
    <xf numFmtId="0" fontId="0" fillId="12" borderId="0" xfId="0" applyFill="1" applyBorder="1" applyProtection="1">
      <protection hidden="1"/>
    </xf>
    <xf numFmtId="0" fontId="0" fillId="11" borderId="5" xfId="0" applyFill="1" applyBorder="1" applyAlignment="1" applyProtection="1">
      <alignment horizontal="center" vertical="center"/>
      <protection hidden="1"/>
    </xf>
    <xf numFmtId="0" fontId="0" fillId="11" borderId="6" xfId="0" applyFill="1" applyBorder="1" applyAlignment="1" applyProtection="1">
      <alignment horizontal="center" vertical="center"/>
      <protection hidden="1"/>
    </xf>
    <xf numFmtId="164" fontId="0" fillId="0" borderId="0" xfId="0" applyNumberFormat="1" applyFill="1" applyBorder="1" applyAlignment="1" applyProtection="1">
      <alignment horizontal="center" vertical="center"/>
      <protection hidden="1"/>
    </xf>
    <xf numFmtId="0" fontId="0" fillId="5" borderId="2" xfId="0" applyFill="1" applyBorder="1" applyAlignment="1" applyProtection="1">
      <alignment horizontal="center"/>
      <protection hidden="1"/>
    </xf>
    <xf numFmtId="0" fontId="0" fillId="5" borderId="5" xfId="0" applyFill="1" applyBorder="1" applyAlignment="1" applyProtection="1">
      <alignment horizontal="center"/>
      <protection hidden="1"/>
    </xf>
    <xf numFmtId="0" fontId="0" fillId="5" borderId="6" xfId="0" applyFill="1" applyBorder="1" applyAlignment="1" applyProtection="1">
      <alignment horizontal="center"/>
      <protection hidden="1"/>
    </xf>
    <xf numFmtId="0" fontId="0" fillId="15" borderId="1" xfId="0" applyFill="1" applyBorder="1" applyAlignment="1" applyProtection="1">
      <alignment horizontal="center"/>
      <protection hidden="1"/>
    </xf>
    <xf numFmtId="0" fontId="0" fillId="13" borderId="2" xfId="0" applyFill="1" applyBorder="1" applyAlignment="1" applyProtection="1">
      <alignment horizontal="center"/>
      <protection hidden="1"/>
    </xf>
    <xf numFmtId="0" fontId="0" fillId="13" borderId="5" xfId="0" applyFill="1" applyBorder="1" applyAlignment="1" applyProtection="1">
      <alignment horizontal="center"/>
      <protection hidden="1"/>
    </xf>
    <xf numFmtId="0" fontId="0" fillId="13" borderId="6" xfId="0" applyFill="1" applyBorder="1" applyAlignment="1" applyProtection="1">
      <alignment horizontal="center"/>
      <protection hidden="1"/>
    </xf>
    <xf numFmtId="2" fontId="0" fillId="0" borderId="0" xfId="0" applyNumberFormat="1" applyFill="1" applyBorder="1" applyAlignment="1" applyProtection="1">
      <alignment horizontal="center" vertical="center"/>
      <protection hidden="1"/>
    </xf>
    <xf numFmtId="0" fontId="0" fillId="12" borderId="0" xfId="0" applyFill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0" fillId="6" borderId="3" xfId="0" applyFill="1" applyBorder="1" applyAlignment="1" applyProtection="1">
      <alignment horizontal="center" vertical="center"/>
      <protection hidden="1"/>
    </xf>
    <xf numFmtId="0" fontId="0" fillId="6" borderId="4" xfId="0" applyFill="1" applyBorder="1" applyAlignment="1" applyProtection="1">
      <alignment horizontal="center" vertical="center"/>
      <protection hidden="1"/>
    </xf>
    <xf numFmtId="2" fontId="0" fillId="0" borderId="1" xfId="0" applyNumberFormat="1" applyBorder="1" applyProtection="1"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horizontal="center" vertical="center"/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SIN EXTRACTOR</c:v>
          </c:tx>
          <c:marker>
            <c:symbol val="circle"/>
            <c:size val="7"/>
          </c:marker>
          <c:cat>
            <c:numRef>
              <c:f>'CARGA TOTAL'!$M$4:$M$27</c:f>
              <c:numCache>
                <c:formatCode>h:mm</c:formatCode>
                <c:ptCount val="24"/>
                <c:pt idx="0">
                  <c:v>4.1666666666666664E-2</c:v>
                </c:pt>
                <c:pt idx="1">
                  <c:v>8.3333333333333329E-2</c:v>
                </c:pt>
                <c:pt idx="2">
                  <c:v>0.125</c:v>
                </c:pt>
                <c:pt idx="3">
                  <c:v>0.16666666666666699</c:v>
                </c:pt>
                <c:pt idx="4">
                  <c:v>0.20833333333333401</c:v>
                </c:pt>
                <c:pt idx="5">
                  <c:v>0.25</c:v>
                </c:pt>
                <c:pt idx="6">
                  <c:v>0.29166666666666702</c:v>
                </c:pt>
                <c:pt idx="7">
                  <c:v>0.33333333333333398</c:v>
                </c:pt>
                <c:pt idx="8">
                  <c:v>0.375</c:v>
                </c:pt>
                <c:pt idx="9">
                  <c:v>0.41666666666666702</c:v>
                </c:pt>
                <c:pt idx="10">
                  <c:v>0.45833333333333398</c:v>
                </c:pt>
                <c:pt idx="11">
                  <c:v>0.5</c:v>
                </c:pt>
                <c:pt idx="12">
                  <c:v>0.54166666666666696</c:v>
                </c:pt>
                <c:pt idx="13">
                  <c:v>0.58333333333333404</c:v>
                </c:pt>
                <c:pt idx="14">
                  <c:v>0.625</c:v>
                </c:pt>
                <c:pt idx="15">
                  <c:v>0.66666666666666696</c:v>
                </c:pt>
                <c:pt idx="16">
                  <c:v>0.70833333333333404</c:v>
                </c:pt>
                <c:pt idx="17">
                  <c:v>0.75</c:v>
                </c:pt>
                <c:pt idx="18">
                  <c:v>0.79166666666666696</c:v>
                </c:pt>
                <c:pt idx="19">
                  <c:v>0.83333333333333404</c:v>
                </c:pt>
                <c:pt idx="20">
                  <c:v>0.875</c:v>
                </c:pt>
                <c:pt idx="21">
                  <c:v>0.91666666666666696</c:v>
                </c:pt>
                <c:pt idx="22">
                  <c:v>0.95833333333333404</c:v>
                </c:pt>
                <c:pt idx="23">
                  <c:v>1</c:v>
                </c:pt>
              </c:numCache>
            </c:numRef>
          </c:cat>
          <c:val>
            <c:numRef>
              <c:f>'CARGA TOTAL'!$J$4:$J$27</c:f>
              <c:numCache>
                <c:formatCode>0.000</c:formatCode>
                <c:ptCount val="24"/>
                <c:pt idx="0">
                  <c:v>32643.7518083307</c:v>
                </c:pt>
                <c:pt idx="1">
                  <c:v>23937.114016961041</c:v>
                </c:pt>
                <c:pt idx="2">
                  <c:v>26298.723294222869</c:v>
                </c:pt>
                <c:pt idx="3">
                  <c:v>17396.21215462398</c:v>
                </c:pt>
                <c:pt idx="4">
                  <c:v>12773.871448148026</c:v>
                </c:pt>
                <c:pt idx="5">
                  <c:v>8565.9548610582988</c:v>
                </c:pt>
                <c:pt idx="6">
                  <c:v>8317.3023048659943</c:v>
                </c:pt>
                <c:pt idx="7">
                  <c:v>10074.18073460398</c:v>
                </c:pt>
                <c:pt idx="8">
                  <c:v>26988.15034079321</c:v>
                </c:pt>
                <c:pt idx="9">
                  <c:v>65373.308090858452</c:v>
                </c:pt>
                <c:pt idx="10">
                  <c:v>78430.722541348703</c:v>
                </c:pt>
                <c:pt idx="11">
                  <c:v>86599.839097514341</c:v>
                </c:pt>
                <c:pt idx="12">
                  <c:v>110690.88055006131</c:v>
                </c:pt>
                <c:pt idx="13">
                  <c:v>139354.40989056084</c:v>
                </c:pt>
                <c:pt idx="14">
                  <c:v>154554.21068904726</c:v>
                </c:pt>
                <c:pt idx="15">
                  <c:v>150941.75675799602</c:v>
                </c:pt>
                <c:pt idx="16">
                  <c:v>147696.15739007821</c:v>
                </c:pt>
                <c:pt idx="17">
                  <c:v>145144.41706861573</c:v>
                </c:pt>
                <c:pt idx="18">
                  <c:v>125247.3280809069</c:v>
                </c:pt>
                <c:pt idx="19">
                  <c:v>101284.21567325445</c:v>
                </c:pt>
                <c:pt idx="20">
                  <c:v>85455.205996160599</c:v>
                </c:pt>
                <c:pt idx="21">
                  <c:v>77448.640098289368</c:v>
                </c:pt>
                <c:pt idx="22">
                  <c:v>70824.650933010445</c:v>
                </c:pt>
                <c:pt idx="23">
                  <c:v>59931.558609962434</c:v>
                </c:pt>
              </c:numCache>
            </c:numRef>
          </c:val>
          <c:smooth val="1"/>
        </c:ser>
        <c:ser>
          <c:idx val="1"/>
          <c:order val="1"/>
          <c:tx>
            <c:v>CON EXTRACTOR</c:v>
          </c:tx>
          <c:marker>
            <c:symbol val="circle"/>
            <c:size val="7"/>
          </c:marker>
          <c:val>
            <c:numRef>
              <c:f>'CARGA TOTAL'!$U$4:$U$27</c:f>
              <c:numCache>
                <c:formatCode>General</c:formatCode>
                <c:ptCount val="24"/>
                <c:pt idx="0">
                  <c:v>40109.190291406572</c:v>
                </c:pt>
                <c:pt idx="1">
                  <c:v>34578.04294686934</c:v>
                </c:pt>
                <c:pt idx="2">
                  <c:v>33583.74212653008</c:v>
                </c:pt>
                <c:pt idx="3">
                  <c:v>27691.490659460716</c:v>
                </c:pt>
                <c:pt idx="4">
                  <c:v>24479.205584832718</c:v>
                </c:pt>
                <c:pt idx="5">
                  <c:v>21938.149247165617</c:v>
                </c:pt>
                <c:pt idx="6">
                  <c:v>22026.946209957288</c:v>
                </c:pt>
                <c:pt idx="7">
                  <c:v>25057.129000888104</c:v>
                </c:pt>
                <c:pt idx="8">
                  <c:v>29518.971631875829</c:v>
                </c:pt>
                <c:pt idx="9">
                  <c:v>39184.481729446095</c:v>
                </c:pt>
                <c:pt idx="10">
                  <c:v>46891.143999090767</c:v>
                </c:pt>
                <c:pt idx="11">
                  <c:v>54365.269637031466</c:v>
                </c:pt>
                <c:pt idx="12">
                  <c:v>64692.362051532618</c:v>
                </c:pt>
                <c:pt idx="13">
                  <c:v>72071.760955670121</c:v>
                </c:pt>
                <c:pt idx="14">
                  <c:v>78577.262717663456</c:v>
                </c:pt>
                <c:pt idx="15">
                  <c:v>78947.841459343821</c:v>
                </c:pt>
                <c:pt idx="16">
                  <c:v>80700.697438192859</c:v>
                </c:pt>
                <c:pt idx="17">
                  <c:v>80023.051108027066</c:v>
                </c:pt>
                <c:pt idx="18">
                  <c:v>75580.614065296308</c:v>
                </c:pt>
                <c:pt idx="19">
                  <c:v>70105.63998166252</c:v>
                </c:pt>
                <c:pt idx="20">
                  <c:v>64498.548032312203</c:v>
                </c:pt>
                <c:pt idx="21">
                  <c:v>61342.625121145022</c:v>
                </c:pt>
                <c:pt idx="22">
                  <c:v>57410.123070751841</c:v>
                </c:pt>
                <c:pt idx="23">
                  <c:v>50621.198846724976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648136"/>
        <c:axId val="397237408"/>
      </c:lineChart>
      <c:catAx>
        <c:axId val="32264813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crossAx val="397237408"/>
        <c:crosses val="autoZero"/>
        <c:auto val="1"/>
        <c:lblAlgn val="ctr"/>
        <c:lblOffset val="100"/>
        <c:noMultiLvlLbl val="0"/>
      </c:catAx>
      <c:valAx>
        <c:axId val="397237408"/>
        <c:scaling>
          <c:orientation val="minMax"/>
        </c:scaling>
        <c:delete val="0"/>
        <c:axPos val="l"/>
        <c:numFmt formatCode="0.000" sourceLinked="1"/>
        <c:majorTickMark val="none"/>
        <c:minorTickMark val="none"/>
        <c:tickLblPos val="nextTo"/>
        <c:crossAx val="3226481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180976</xdr:colOff>
      <xdr:row>27</xdr:row>
      <xdr:rowOff>161925</xdr:rowOff>
    </xdr:from>
    <xdr:to>
      <xdr:col>15</xdr:col>
      <xdr:colOff>276226</xdr:colOff>
      <xdr:row>51</xdr:row>
      <xdr:rowOff>76200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3"/>
  <sheetViews>
    <sheetView workbookViewId="0">
      <selection activeCell="R8" sqref="R8"/>
    </sheetView>
  </sheetViews>
  <sheetFormatPr baseColWidth="10" defaultRowHeight="15" x14ac:dyDescent="0.25"/>
  <cols>
    <col min="1" max="1" width="11.42578125" style="1"/>
    <col min="2" max="2" width="3.28515625" style="1" bestFit="1" customWidth="1"/>
    <col min="3" max="17" width="3.7109375" style="17" customWidth="1"/>
    <col min="18" max="16384" width="11.42578125" style="1"/>
  </cols>
  <sheetData>
    <row r="1" spans="1:17" x14ac:dyDescent="0.25">
      <c r="C1" s="2" t="s">
        <v>0</v>
      </c>
      <c r="D1" s="2"/>
      <c r="E1" s="2"/>
      <c r="F1" s="3" t="s">
        <v>1</v>
      </c>
      <c r="G1" s="3"/>
      <c r="H1" s="4"/>
      <c r="I1" s="5" t="s">
        <v>2</v>
      </c>
      <c r="J1" s="5"/>
      <c r="K1" s="5"/>
      <c r="L1" s="6" t="s">
        <v>3</v>
      </c>
      <c r="M1" s="6"/>
      <c r="N1" s="7"/>
      <c r="O1" s="8" t="s">
        <v>4</v>
      </c>
      <c r="P1" s="8"/>
      <c r="Q1" s="8"/>
    </row>
    <row r="2" spans="1:17" x14ac:dyDescent="0.25">
      <c r="C2" s="9" t="s">
        <v>5</v>
      </c>
      <c r="D2" s="9" t="s">
        <v>7</v>
      </c>
      <c r="E2" s="9" t="s">
        <v>6</v>
      </c>
      <c r="F2" s="10" t="s">
        <v>5</v>
      </c>
      <c r="G2" s="10" t="s">
        <v>7</v>
      </c>
      <c r="H2" s="11" t="s">
        <v>6</v>
      </c>
      <c r="I2" s="12" t="s">
        <v>5</v>
      </c>
      <c r="J2" s="12" t="s">
        <v>7</v>
      </c>
      <c r="K2" s="12" t="s">
        <v>6</v>
      </c>
      <c r="L2" s="13" t="s">
        <v>5</v>
      </c>
      <c r="M2" s="13" t="s">
        <v>7</v>
      </c>
      <c r="N2" s="14" t="s">
        <v>6</v>
      </c>
      <c r="O2" s="15" t="s">
        <v>5</v>
      </c>
      <c r="P2" s="15" t="s">
        <v>7</v>
      </c>
      <c r="Q2" s="15" t="s">
        <v>6</v>
      </c>
    </row>
    <row r="3" spans="1:17" ht="15.75" x14ac:dyDescent="0.25">
      <c r="B3" s="16">
        <v>1</v>
      </c>
      <c r="C3" s="9">
        <v>31</v>
      </c>
      <c r="D3" s="9">
        <v>28</v>
      </c>
      <c r="E3" s="9">
        <v>26</v>
      </c>
      <c r="F3" s="10">
        <v>34</v>
      </c>
      <c r="G3" s="10">
        <v>30</v>
      </c>
      <c r="H3" s="11">
        <v>26</v>
      </c>
      <c r="I3" s="12">
        <v>35</v>
      </c>
      <c r="J3" s="12">
        <v>30</v>
      </c>
      <c r="K3" s="12">
        <v>25</v>
      </c>
      <c r="L3" s="13">
        <v>32</v>
      </c>
      <c r="M3" s="13">
        <v>27</v>
      </c>
      <c r="N3" s="14">
        <v>23</v>
      </c>
      <c r="O3" s="15">
        <v>33</v>
      </c>
      <c r="P3" s="15">
        <v>29</v>
      </c>
      <c r="Q3" s="15">
        <v>25</v>
      </c>
    </row>
    <row r="4" spans="1:17" ht="15.75" x14ac:dyDescent="0.25">
      <c r="B4" s="16">
        <v>2</v>
      </c>
      <c r="C4" s="9">
        <v>34</v>
      </c>
      <c r="D4" s="9">
        <v>30</v>
      </c>
      <c r="E4" s="9">
        <v>25</v>
      </c>
      <c r="F4" s="10">
        <v>37</v>
      </c>
      <c r="G4" s="10">
        <v>31</v>
      </c>
      <c r="H4" s="11">
        <v>26</v>
      </c>
      <c r="I4" s="12">
        <v>31</v>
      </c>
      <c r="J4" s="12">
        <v>27</v>
      </c>
      <c r="K4" s="12">
        <v>24</v>
      </c>
      <c r="L4" s="13">
        <v>33</v>
      </c>
      <c r="M4" s="13">
        <v>28</v>
      </c>
      <c r="N4" s="14">
        <v>23</v>
      </c>
      <c r="O4" s="15">
        <v>32</v>
      </c>
      <c r="P4" s="15">
        <v>28</v>
      </c>
      <c r="Q4" s="15">
        <v>24</v>
      </c>
    </row>
    <row r="5" spans="1:17" ht="15.75" x14ac:dyDescent="0.25">
      <c r="B5" s="16">
        <v>3</v>
      </c>
      <c r="C5" s="9">
        <v>30</v>
      </c>
      <c r="D5" s="9">
        <v>28</v>
      </c>
      <c r="E5" s="9">
        <v>26</v>
      </c>
      <c r="F5" s="10">
        <v>33</v>
      </c>
      <c r="G5" s="10">
        <v>30</v>
      </c>
      <c r="H5" s="11">
        <v>27</v>
      </c>
      <c r="I5" s="12">
        <v>34</v>
      </c>
      <c r="J5" s="12">
        <v>29</v>
      </c>
      <c r="K5" s="12">
        <v>24</v>
      </c>
      <c r="L5" s="13">
        <v>34</v>
      </c>
      <c r="M5" s="13">
        <v>30</v>
      </c>
      <c r="N5" s="14">
        <v>25</v>
      </c>
      <c r="O5" s="15">
        <v>33</v>
      </c>
      <c r="P5" s="15">
        <v>28</v>
      </c>
      <c r="Q5" s="15">
        <v>23</v>
      </c>
    </row>
    <row r="6" spans="1:17" ht="15.75" x14ac:dyDescent="0.25">
      <c r="B6" s="16">
        <v>4</v>
      </c>
      <c r="C6" s="9">
        <v>31</v>
      </c>
      <c r="D6" s="9">
        <v>28</v>
      </c>
      <c r="E6" s="9">
        <v>26</v>
      </c>
      <c r="F6" s="10">
        <v>36</v>
      </c>
      <c r="G6" s="10">
        <v>31</v>
      </c>
      <c r="H6" s="11">
        <v>26</v>
      </c>
      <c r="I6" s="12">
        <v>34</v>
      </c>
      <c r="J6" s="12">
        <v>29</v>
      </c>
      <c r="K6" s="12">
        <v>24</v>
      </c>
      <c r="L6" s="13">
        <v>36</v>
      </c>
      <c r="M6" s="13">
        <v>31</v>
      </c>
      <c r="N6" s="14">
        <v>26</v>
      </c>
      <c r="O6" s="15">
        <v>35</v>
      </c>
      <c r="P6" s="15">
        <v>30</v>
      </c>
      <c r="Q6" s="15">
        <v>25</v>
      </c>
    </row>
    <row r="7" spans="1:17" ht="15.75" x14ac:dyDescent="0.25">
      <c r="B7" s="16">
        <v>5</v>
      </c>
      <c r="C7" s="9">
        <v>33</v>
      </c>
      <c r="D7" s="9">
        <v>29</v>
      </c>
      <c r="E7" s="9">
        <v>26</v>
      </c>
      <c r="F7" s="10">
        <v>36</v>
      </c>
      <c r="G7" s="10">
        <v>30</v>
      </c>
      <c r="H7" s="11">
        <v>25</v>
      </c>
      <c r="I7" s="12">
        <v>32</v>
      </c>
      <c r="J7" s="12">
        <v>28</v>
      </c>
      <c r="K7" s="12">
        <v>24</v>
      </c>
      <c r="L7" s="13">
        <v>34</v>
      </c>
      <c r="M7" s="13">
        <v>28</v>
      </c>
      <c r="N7" s="14">
        <v>21</v>
      </c>
      <c r="O7" s="15">
        <v>34</v>
      </c>
      <c r="P7" s="15">
        <v>30</v>
      </c>
      <c r="Q7" s="15">
        <v>25</v>
      </c>
    </row>
    <row r="8" spans="1:17" ht="15.75" x14ac:dyDescent="0.25">
      <c r="B8" s="16">
        <v>6</v>
      </c>
      <c r="C8" s="9">
        <v>35</v>
      </c>
      <c r="D8" s="9">
        <v>30</v>
      </c>
      <c r="E8" s="9">
        <v>26</v>
      </c>
      <c r="F8" s="10">
        <v>37</v>
      </c>
      <c r="G8" s="10">
        <v>31</v>
      </c>
      <c r="H8" s="11">
        <v>26</v>
      </c>
      <c r="I8" s="12">
        <v>32</v>
      </c>
      <c r="J8" s="12">
        <v>28</v>
      </c>
      <c r="K8" s="12">
        <v>24</v>
      </c>
      <c r="L8" s="13">
        <v>35</v>
      </c>
      <c r="M8" s="13">
        <v>29</v>
      </c>
      <c r="N8" s="14">
        <v>23</v>
      </c>
      <c r="O8" s="15">
        <v>33</v>
      </c>
      <c r="P8" s="15">
        <v>29</v>
      </c>
      <c r="Q8" s="15">
        <v>26</v>
      </c>
    </row>
    <row r="9" spans="1:17" ht="15.75" x14ac:dyDescent="0.25">
      <c r="B9" s="16">
        <v>7</v>
      </c>
      <c r="C9" s="9">
        <v>32</v>
      </c>
      <c r="D9" s="9">
        <v>28</v>
      </c>
      <c r="E9" s="9">
        <v>25</v>
      </c>
      <c r="F9" s="10">
        <v>34</v>
      </c>
      <c r="G9" s="10">
        <v>30</v>
      </c>
      <c r="H9" s="11">
        <v>26</v>
      </c>
      <c r="I9" s="12">
        <v>33</v>
      </c>
      <c r="J9" s="12">
        <v>29</v>
      </c>
      <c r="K9" s="12">
        <v>24</v>
      </c>
      <c r="L9" s="13">
        <v>34</v>
      </c>
      <c r="M9" s="13">
        <v>29</v>
      </c>
      <c r="N9" s="14">
        <v>24</v>
      </c>
      <c r="O9" s="15">
        <v>35</v>
      </c>
      <c r="P9" s="15">
        <v>30</v>
      </c>
      <c r="Q9" s="15">
        <v>24</v>
      </c>
    </row>
    <row r="10" spans="1:17" ht="15.75" x14ac:dyDescent="0.25">
      <c r="B10" s="16">
        <v>8</v>
      </c>
      <c r="C10" s="9">
        <v>32</v>
      </c>
      <c r="D10" s="9">
        <v>29</v>
      </c>
      <c r="E10" s="9">
        <v>26</v>
      </c>
      <c r="F10" s="10">
        <v>33</v>
      </c>
      <c r="G10" s="10">
        <v>30</v>
      </c>
      <c r="H10" s="11">
        <v>26</v>
      </c>
      <c r="I10" s="12">
        <v>35</v>
      </c>
      <c r="J10" s="12">
        <v>30</v>
      </c>
      <c r="K10" s="12">
        <v>24</v>
      </c>
      <c r="L10" s="13">
        <v>33</v>
      </c>
      <c r="M10" s="13">
        <v>30</v>
      </c>
      <c r="N10" s="14">
        <v>27</v>
      </c>
      <c r="O10" s="15">
        <v>33</v>
      </c>
      <c r="P10" s="15">
        <v>29</v>
      </c>
      <c r="Q10" s="15">
        <v>25</v>
      </c>
    </row>
    <row r="11" spans="1:17" ht="15.75" x14ac:dyDescent="0.25">
      <c r="B11" s="16">
        <v>9</v>
      </c>
      <c r="C11" s="9">
        <v>31</v>
      </c>
      <c r="D11" s="9">
        <v>28</v>
      </c>
      <c r="E11" s="9">
        <v>25</v>
      </c>
      <c r="F11" s="10">
        <v>34</v>
      </c>
      <c r="G11" s="10">
        <v>30</v>
      </c>
      <c r="H11" s="11">
        <v>27</v>
      </c>
      <c r="I11" s="12">
        <v>31</v>
      </c>
      <c r="J11" s="12">
        <v>29</v>
      </c>
      <c r="K11" s="12">
        <v>27</v>
      </c>
      <c r="L11" s="13">
        <v>35</v>
      </c>
      <c r="M11" s="13">
        <v>31</v>
      </c>
      <c r="N11" s="14">
        <v>26</v>
      </c>
      <c r="O11" s="15">
        <v>34</v>
      </c>
      <c r="P11" s="15">
        <v>29</v>
      </c>
      <c r="Q11" s="15">
        <v>24</v>
      </c>
    </row>
    <row r="12" spans="1:17" ht="15.75" x14ac:dyDescent="0.25">
      <c r="B12" s="16">
        <v>10</v>
      </c>
      <c r="C12" s="9">
        <v>33</v>
      </c>
      <c r="D12" s="9">
        <v>29</v>
      </c>
      <c r="E12" s="9">
        <v>25</v>
      </c>
      <c r="F12" s="10">
        <v>34</v>
      </c>
      <c r="G12" s="10">
        <v>30</v>
      </c>
      <c r="H12" s="11">
        <v>26</v>
      </c>
      <c r="I12" s="12">
        <v>32</v>
      </c>
      <c r="J12" s="12">
        <v>28</v>
      </c>
      <c r="K12" s="12">
        <v>25</v>
      </c>
      <c r="L12" s="13">
        <v>35</v>
      </c>
      <c r="M12" s="13">
        <v>30</v>
      </c>
      <c r="N12" s="14">
        <v>25</v>
      </c>
      <c r="O12" s="15">
        <v>34</v>
      </c>
      <c r="P12" s="15">
        <v>29</v>
      </c>
      <c r="Q12" s="15">
        <v>24</v>
      </c>
    </row>
    <row r="13" spans="1:17" ht="15.75" x14ac:dyDescent="0.25">
      <c r="B13" s="16">
        <v>11</v>
      </c>
      <c r="C13" s="9">
        <v>34</v>
      </c>
      <c r="D13" s="9">
        <v>29</v>
      </c>
      <c r="E13" s="9">
        <v>25</v>
      </c>
      <c r="F13" s="10">
        <v>34</v>
      </c>
      <c r="G13" s="10">
        <v>30</v>
      </c>
      <c r="H13" s="11">
        <v>25</v>
      </c>
      <c r="I13" s="12">
        <v>34</v>
      </c>
      <c r="J13" s="12">
        <v>30</v>
      </c>
      <c r="K13" s="12">
        <v>26</v>
      </c>
      <c r="L13" s="13">
        <v>33</v>
      </c>
      <c r="M13" s="13">
        <v>29</v>
      </c>
      <c r="N13" s="14">
        <v>24</v>
      </c>
      <c r="O13" s="15">
        <v>34</v>
      </c>
      <c r="P13" s="15">
        <v>29</v>
      </c>
      <c r="Q13" s="15">
        <v>24</v>
      </c>
    </row>
    <row r="14" spans="1:17" ht="15.75" x14ac:dyDescent="0.25">
      <c r="B14" s="16">
        <v>12</v>
      </c>
      <c r="C14" s="9">
        <v>32</v>
      </c>
      <c r="D14" s="9">
        <v>29</v>
      </c>
      <c r="E14" s="9">
        <v>25</v>
      </c>
      <c r="F14" s="10">
        <v>36</v>
      </c>
      <c r="G14" s="10">
        <v>31</v>
      </c>
      <c r="H14" s="11">
        <v>26</v>
      </c>
      <c r="I14" s="12">
        <v>34</v>
      </c>
      <c r="J14" s="12">
        <v>30</v>
      </c>
      <c r="K14" s="12">
        <v>25</v>
      </c>
      <c r="L14" s="13">
        <v>34</v>
      </c>
      <c r="M14" s="13">
        <v>29</v>
      </c>
      <c r="N14" s="14">
        <v>24</v>
      </c>
      <c r="O14" s="15">
        <v>34</v>
      </c>
      <c r="P14" s="15">
        <v>29</v>
      </c>
      <c r="Q14" s="15">
        <v>23</v>
      </c>
    </row>
    <row r="15" spans="1:17" ht="15.75" x14ac:dyDescent="0.25">
      <c r="B15" s="16">
        <v>13</v>
      </c>
      <c r="C15" s="9">
        <v>31</v>
      </c>
      <c r="D15" s="9">
        <v>28</v>
      </c>
      <c r="E15" s="9">
        <v>26</v>
      </c>
      <c r="F15" s="10">
        <v>33</v>
      </c>
      <c r="G15" s="10">
        <v>30</v>
      </c>
      <c r="H15" s="11">
        <v>27</v>
      </c>
      <c r="I15" s="12">
        <v>34</v>
      </c>
      <c r="J15" s="12">
        <v>30</v>
      </c>
      <c r="K15" s="12">
        <v>26</v>
      </c>
      <c r="L15" s="13">
        <v>33</v>
      </c>
      <c r="M15" s="13">
        <v>29</v>
      </c>
      <c r="N15" s="14">
        <v>24</v>
      </c>
      <c r="O15" s="15">
        <v>34</v>
      </c>
      <c r="P15" s="15">
        <v>29</v>
      </c>
      <c r="Q15" s="15">
        <v>24</v>
      </c>
    </row>
    <row r="16" spans="1:17" ht="15.75" x14ac:dyDescent="0.25">
      <c r="B16" s="16">
        <v>14</v>
      </c>
      <c r="C16" s="9">
        <v>31</v>
      </c>
      <c r="D16" s="9">
        <v>28</v>
      </c>
      <c r="E16" s="9">
        <v>26</v>
      </c>
      <c r="F16" s="10">
        <v>36</v>
      </c>
      <c r="G16" s="10">
        <v>31</v>
      </c>
      <c r="H16" s="11">
        <v>26</v>
      </c>
      <c r="I16" s="12">
        <v>35</v>
      </c>
      <c r="J16" s="12">
        <v>30</v>
      </c>
      <c r="K16" s="12">
        <v>25</v>
      </c>
      <c r="L16" s="13">
        <v>35</v>
      </c>
      <c r="M16" s="13">
        <v>30</v>
      </c>
      <c r="N16" s="14">
        <v>25</v>
      </c>
      <c r="O16" s="15">
        <v>34</v>
      </c>
      <c r="P16" s="15">
        <v>29</v>
      </c>
      <c r="Q16" s="15">
        <v>24</v>
      </c>
    </row>
    <row r="17" spans="2:17" ht="15.75" x14ac:dyDescent="0.25">
      <c r="B17" s="16">
        <v>15</v>
      </c>
      <c r="C17" s="9">
        <v>30</v>
      </c>
      <c r="D17" s="9">
        <v>28</v>
      </c>
      <c r="E17" s="9">
        <v>25</v>
      </c>
      <c r="F17" s="10">
        <v>35</v>
      </c>
      <c r="G17" s="10">
        <v>30</v>
      </c>
      <c r="H17" s="11">
        <v>25</v>
      </c>
      <c r="I17" s="12">
        <v>34</v>
      </c>
      <c r="J17" s="12">
        <v>30</v>
      </c>
      <c r="K17" s="12">
        <v>26</v>
      </c>
      <c r="L17" s="13">
        <v>34</v>
      </c>
      <c r="M17" s="13">
        <v>29</v>
      </c>
      <c r="N17" s="14">
        <v>24</v>
      </c>
      <c r="O17" s="15">
        <v>36</v>
      </c>
      <c r="P17" s="15">
        <v>31</v>
      </c>
      <c r="Q17" s="15">
        <v>26</v>
      </c>
    </row>
    <row r="18" spans="2:17" ht="15.75" x14ac:dyDescent="0.25">
      <c r="B18" s="16">
        <v>16</v>
      </c>
      <c r="C18" s="9">
        <v>31</v>
      </c>
      <c r="D18" s="9">
        <v>28</v>
      </c>
      <c r="E18" s="9">
        <v>26</v>
      </c>
      <c r="F18" s="10">
        <v>33</v>
      </c>
      <c r="G18" s="10">
        <v>29</v>
      </c>
      <c r="H18" s="11">
        <v>26</v>
      </c>
      <c r="I18" s="12">
        <v>35</v>
      </c>
      <c r="J18" s="12">
        <v>30</v>
      </c>
      <c r="K18" s="12">
        <v>25</v>
      </c>
      <c r="L18" s="13">
        <v>33</v>
      </c>
      <c r="M18" s="13">
        <v>29</v>
      </c>
      <c r="N18" s="14">
        <v>24</v>
      </c>
      <c r="O18" s="15">
        <v>35</v>
      </c>
      <c r="P18" s="15">
        <v>30</v>
      </c>
      <c r="Q18" s="15">
        <v>26</v>
      </c>
    </row>
    <row r="19" spans="2:17" ht="15.75" x14ac:dyDescent="0.25">
      <c r="B19" s="16">
        <v>17</v>
      </c>
      <c r="C19" s="9">
        <v>32</v>
      </c>
      <c r="D19" s="9">
        <v>28</v>
      </c>
      <c r="E19" s="9">
        <v>25</v>
      </c>
      <c r="F19" s="10">
        <v>34</v>
      </c>
      <c r="G19" s="10">
        <v>30</v>
      </c>
      <c r="H19" s="11">
        <v>26</v>
      </c>
      <c r="I19" s="12">
        <v>34</v>
      </c>
      <c r="J19" s="12">
        <v>30</v>
      </c>
      <c r="K19" s="12">
        <v>26</v>
      </c>
      <c r="L19" s="13">
        <v>35</v>
      </c>
      <c r="M19" s="13">
        <v>30</v>
      </c>
      <c r="N19" s="14">
        <v>25</v>
      </c>
      <c r="O19" s="15">
        <v>35</v>
      </c>
      <c r="P19" s="15">
        <v>30</v>
      </c>
      <c r="Q19" s="15">
        <v>25</v>
      </c>
    </row>
    <row r="20" spans="2:17" ht="15.75" x14ac:dyDescent="0.25">
      <c r="B20" s="16">
        <v>18</v>
      </c>
      <c r="C20" s="9">
        <v>33</v>
      </c>
      <c r="D20" s="9">
        <v>29</v>
      </c>
      <c r="E20" s="9">
        <v>26</v>
      </c>
      <c r="F20" s="10">
        <v>34</v>
      </c>
      <c r="G20" s="10">
        <v>30</v>
      </c>
      <c r="H20" s="11">
        <v>26</v>
      </c>
      <c r="I20" s="12">
        <v>34</v>
      </c>
      <c r="J20" s="12">
        <v>30</v>
      </c>
      <c r="K20" s="12">
        <v>26</v>
      </c>
      <c r="L20" s="13">
        <v>33</v>
      </c>
      <c r="M20" s="13">
        <v>29</v>
      </c>
      <c r="N20" s="14">
        <v>26</v>
      </c>
      <c r="O20" s="15">
        <v>36</v>
      </c>
      <c r="P20" s="15">
        <v>30</v>
      </c>
      <c r="Q20" s="15">
        <v>25</v>
      </c>
    </row>
    <row r="21" spans="2:17" ht="15.75" x14ac:dyDescent="0.25">
      <c r="B21" s="16">
        <v>19</v>
      </c>
      <c r="C21" s="9">
        <v>32</v>
      </c>
      <c r="D21" s="9">
        <v>29</v>
      </c>
      <c r="E21" s="9">
        <v>26</v>
      </c>
      <c r="F21" s="10">
        <v>33</v>
      </c>
      <c r="G21" s="10">
        <v>29</v>
      </c>
      <c r="H21" s="11">
        <v>25</v>
      </c>
      <c r="I21" s="12">
        <v>33</v>
      </c>
      <c r="J21" s="12">
        <v>29</v>
      </c>
      <c r="K21" s="12">
        <v>25</v>
      </c>
      <c r="L21" s="13">
        <v>34</v>
      </c>
      <c r="M21" s="13">
        <v>30</v>
      </c>
      <c r="N21" s="14">
        <v>26</v>
      </c>
      <c r="O21" s="15">
        <v>34</v>
      </c>
      <c r="P21" s="15">
        <v>29</v>
      </c>
      <c r="Q21" s="15">
        <v>23</v>
      </c>
    </row>
    <row r="22" spans="2:17" ht="15.75" x14ac:dyDescent="0.25">
      <c r="B22" s="16">
        <v>20</v>
      </c>
      <c r="C22" s="9">
        <v>33</v>
      </c>
      <c r="D22" s="9">
        <v>29</v>
      </c>
      <c r="E22" s="9">
        <v>25</v>
      </c>
      <c r="F22" s="10">
        <v>34</v>
      </c>
      <c r="G22" s="10">
        <v>29</v>
      </c>
      <c r="H22" s="11">
        <v>24</v>
      </c>
      <c r="I22" s="12">
        <v>33</v>
      </c>
      <c r="J22" s="12">
        <v>29</v>
      </c>
      <c r="K22" s="12">
        <v>26</v>
      </c>
      <c r="L22" s="13">
        <v>34</v>
      </c>
      <c r="M22" s="13">
        <v>29</v>
      </c>
      <c r="N22" s="14">
        <v>24</v>
      </c>
      <c r="O22" s="15">
        <v>33</v>
      </c>
      <c r="P22" s="15">
        <v>28</v>
      </c>
      <c r="Q22" s="15">
        <v>23</v>
      </c>
    </row>
    <row r="23" spans="2:17" ht="15.75" x14ac:dyDescent="0.25">
      <c r="B23" s="16">
        <v>21</v>
      </c>
      <c r="C23" s="9">
        <v>33</v>
      </c>
      <c r="D23" s="9">
        <v>29</v>
      </c>
      <c r="E23" s="9">
        <v>26</v>
      </c>
      <c r="F23" s="10">
        <v>35</v>
      </c>
      <c r="G23" s="10">
        <v>29</v>
      </c>
      <c r="H23" s="11">
        <v>24</v>
      </c>
      <c r="I23" s="12">
        <v>33</v>
      </c>
      <c r="J23" s="12">
        <v>29</v>
      </c>
      <c r="K23" s="12">
        <v>25</v>
      </c>
      <c r="L23" s="13">
        <v>34</v>
      </c>
      <c r="M23" s="13">
        <v>29</v>
      </c>
      <c r="N23" s="14">
        <v>24</v>
      </c>
      <c r="O23" s="15">
        <v>35</v>
      </c>
      <c r="P23" s="15">
        <v>30</v>
      </c>
      <c r="Q23" s="15">
        <v>24</v>
      </c>
    </row>
    <row r="24" spans="2:17" ht="15.75" x14ac:dyDescent="0.25">
      <c r="B24" s="16">
        <v>22</v>
      </c>
      <c r="C24" s="9">
        <v>32</v>
      </c>
      <c r="D24" s="9">
        <v>29</v>
      </c>
      <c r="E24" s="9">
        <v>26</v>
      </c>
      <c r="F24" s="10">
        <v>34</v>
      </c>
      <c r="G24" s="10">
        <v>29</v>
      </c>
      <c r="H24" s="11">
        <v>24</v>
      </c>
      <c r="I24" s="12">
        <v>30</v>
      </c>
      <c r="J24" s="12">
        <v>27</v>
      </c>
      <c r="K24" s="12">
        <v>24</v>
      </c>
      <c r="L24" s="13">
        <v>33</v>
      </c>
      <c r="M24" s="13">
        <v>29</v>
      </c>
      <c r="N24" s="14">
        <v>25</v>
      </c>
      <c r="O24" s="15">
        <v>34</v>
      </c>
      <c r="P24" s="15">
        <v>30</v>
      </c>
      <c r="Q24" s="15">
        <v>25</v>
      </c>
    </row>
    <row r="25" spans="2:17" ht="15.75" x14ac:dyDescent="0.25">
      <c r="B25" s="16">
        <v>23</v>
      </c>
      <c r="C25" s="9">
        <v>33</v>
      </c>
      <c r="D25" s="9">
        <v>29</v>
      </c>
      <c r="E25" s="9">
        <v>25</v>
      </c>
      <c r="F25" s="10">
        <v>36</v>
      </c>
      <c r="G25" s="10">
        <v>29</v>
      </c>
      <c r="H25" s="11">
        <v>23</v>
      </c>
      <c r="I25" s="12">
        <v>32</v>
      </c>
      <c r="J25" s="12">
        <v>28</v>
      </c>
      <c r="K25" s="12">
        <v>24</v>
      </c>
      <c r="L25" s="13">
        <v>33</v>
      </c>
      <c r="M25" s="13">
        <v>29</v>
      </c>
      <c r="N25" s="14">
        <v>25</v>
      </c>
      <c r="O25" s="15">
        <v>34</v>
      </c>
      <c r="P25" s="15">
        <v>30</v>
      </c>
      <c r="Q25" s="15">
        <v>25</v>
      </c>
    </row>
    <row r="26" spans="2:17" ht="15.75" x14ac:dyDescent="0.25">
      <c r="B26" s="16">
        <v>24</v>
      </c>
      <c r="C26" s="9">
        <v>36</v>
      </c>
      <c r="D26" s="9">
        <v>30</v>
      </c>
      <c r="E26" s="9">
        <v>24</v>
      </c>
      <c r="F26" s="10">
        <v>35</v>
      </c>
      <c r="G26" s="10">
        <v>30</v>
      </c>
      <c r="H26" s="11">
        <v>26</v>
      </c>
      <c r="I26" s="12">
        <v>33</v>
      </c>
      <c r="J26" s="12">
        <v>29</v>
      </c>
      <c r="K26" s="12">
        <v>25</v>
      </c>
      <c r="L26" s="13">
        <v>34</v>
      </c>
      <c r="M26" s="13">
        <v>30</v>
      </c>
      <c r="N26" s="14">
        <v>26</v>
      </c>
      <c r="O26" s="15">
        <v>34</v>
      </c>
      <c r="P26" s="15">
        <v>29</v>
      </c>
      <c r="Q26" s="15">
        <v>24</v>
      </c>
    </row>
    <row r="27" spans="2:17" ht="15.75" x14ac:dyDescent="0.25">
      <c r="B27" s="16">
        <v>25</v>
      </c>
      <c r="C27" s="9">
        <v>35</v>
      </c>
      <c r="D27" s="9">
        <v>30</v>
      </c>
      <c r="E27" s="9">
        <v>25</v>
      </c>
      <c r="F27" s="10">
        <v>35</v>
      </c>
      <c r="G27" s="10">
        <v>31</v>
      </c>
      <c r="H27" s="11">
        <v>26</v>
      </c>
      <c r="I27" s="12">
        <v>35</v>
      </c>
      <c r="J27" s="12">
        <v>30</v>
      </c>
      <c r="K27" s="12">
        <v>25</v>
      </c>
      <c r="L27" s="13">
        <v>32</v>
      </c>
      <c r="M27" s="13">
        <v>29</v>
      </c>
      <c r="N27" s="14">
        <v>25</v>
      </c>
      <c r="O27" s="15">
        <v>35</v>
      </c>
      <c r="P27" s="15">
        <v>31</v>
      </c>
      <c r="Q27" s="15">
        <v>26</v>
      </c>
    </row>
    <row r="28" spans="2:17" ht="15.75" x14ac:dyDescent="0.25">
      <c r="B28" s="16">
        <v>26</v>
      </c>
      <c r="C28" s="9">
        <v>33</v>
      </c>
      <c r="D28" s="9">
        <v>29</v>
      </c>
      <c r="E28" s="9">
        <v>26</v>
      </c>
      <c r="F28" s="10">
        <v>33</v>
      </c>
      <c r="G28" s="10">
        <v>29</v>
      </c>
      <c r="H28" s="11">
        <v>26</v>
      </c>
      <c r="I28" s="12">
        <v>35</v>
      </c>
      <c r="J28" s="12">
        <v>30</v>
      </c>
      <c r="K28" s="12">
        <v>26</v>
      </c>
      <c r="L28" s="13">
        <v>35</v>
      </c>
      <c r="M28" s="13">
        <v>30</v>
      </c>
      <c r="N28" s="14">
        <v>26</v>
      </c>
      <c r="O28" s="15">
        <v>34</v>
      </c>
      <c r="P28" s="15">
        <v>29</v>
      </c>
      <c r="Q28" s="15">
        <v>24</v>
      </c>
    </row>
    <row r="29" spans="2:17" ht="15.75" x14ac:dyDescent="0.25">
      <c r="B29" s="16">
        <v>27</v>
      </c>
      <c r="C29" s="9">
        <v>33</v>
      </c>
      <c r="D29" s="9">
        <v>30</v>
      </c>
      <c r="E29" s="9">
        <v>27</v>
      </c>
      <c r="F29" s="10">
        <v>32</v>
      </c>
      <c r="G29" s="10">
        <v>29</v>
      </c>
      <c r="H29" s="11">
        <v>25</v>
      </c>
      <c r="I29" s="12">
        <v>34</v>
      </c>
      <c r="J29" s="12">
        <v>30</v>
      </c>
      <c r="K29" s="12">
        <v>25</v>
      </c>
      <c r="L29" s="13">
        <v>35</v>
      </c>
      <c r="M29" s="13">
        <v>29</v>
      </c>
      <c r="N29" s="14">
        <v>24</v>
      </c>
      <c r="O29" s="15">
        <v>35</v>
      </c>
      <c r="P29" s="15">
        <v>31</v>
      </c>
      <c r="Q29" s="15">
        <v>26</v>
      </c>
    </row>
    <row r="30" spans="2:17" ht="15.75" x14ac:dyDescent="0.25">
      <c r="B30" s="16">
        <v>28</v>
      </c>
      <c r="C30" s="9">
        <v>32</v>
      </c>
      <c r="D30" s="9">
        <v>29</v>
      </c>
      <c r="E30" s="9">
        <v>26</v>
      </c>
      <c r="F30" s="10">
        <v>31</v>
      </c>
      <c r="G30" s="10">
        <v>28</v>
      </c>
      <c r="H30" s="11">
        <v>24</v>
      </c>
      <c r="I30" s="12">
        <v>36</v>
      </c>
      <c r="J30" s="12">
        <v>31</v>
      </c>
      <c r="K30" s="12">
        <v>26</v>
      </c>
      <c r="L30" s="13">
        <v>30</v>
      </c>
      <c r="M30" s="13">
        <v>27</v>
      </c>
      <c r="N30" s="14">
        <v>24</v>
      </c>
      <c r="O30" s="15">
        <v>36</v>
      </c>
      <c r="P30" s="15">
        <v>31</v>
      </c>
      <c r="Q30" s="15">
        <v>26</v>
      </c>
    </row>
    <row r="31" spans="2:17" ht="15.75" x14ac:dyDescent="0.25">
      <c r="B31" s="16">
        <v>29</v>
      </c>
      <c r="C31" s="9">
        <v>32</v>
      </c>
      <c r="D31" s="9">
        <v>29</v>
      </c>
      <c r="E31" s="9">
        <v>26</v>
      </c>
      <c r="F31" s="10">
        <v>34</v>
      </c>
      <c r="G31" s="10">
        <v>29</v>
      </c>
      <c r="H31" s="11">
        <v>24</v>
      </c>
      <c r="I31" s="12">
        <v>31</v>
      </c>
      <c r="J31" s="12">
        <v>27</v>
      </c>
      <c r="K31" s="12">
        <v>23</v>
      </c>
      <c r="L31" s="13">
        <v>32</v>
      </c>
      <c r="M31" s="13">
        <v>28</v>
      </c>
      <c r="N31" s="14">
        <v>23</v>
      </c>
      <c r="O31" s="15">
        <v>34</v>
      </c>
      <c r="P31" s="15">
        <v>30</v>
      </c>
      <c r="Q31" s="15">
        <v>25</v>
      </c>
    </row>
    <row r="32" spans="2:17" ht="15.75" x14ac:dyDescent="0.25">
      <c r="B32" s="16">
        <v>30</v>
      </c>
      <c r="C32" s="9">
        <v>33</v>
      </c>
      <c r="D32" s="9">
        <v>29</v>
      </c>
      <c r="E32" s="9">
        <v>26</v>
      </c>
      <c r="F32" s="10">
        <v>34</v>
      </c>
      <c r="G32" s="10">
        <v>29</v>
      </c>
      <c r="H32" s="11">
        <v>25</v>
      </c>
      <c r="I32" s="12">
        <v>33</v>
      </c>
      <c r="J32" s="12">
        <v>29</v>
      </c>
      <c r="K32" s="12">
        <v>25</v>
      </c>
      <c r="L32" s="13">
        <v>32</v>
      </c>
      <c r="M32" s="13">
        <v>28</v>
      </c>
      <c r="N32" s="14">
        <v>24</v>
      </c>
      <c r="O32" s="15">
        <v>33</v>
      </c>
      <c r="P32" s="15">
        <v>29</v>
      </c>
      <c r="Q32" s="15">
        <v>26</v>
      </c>
    </row>
    <row r="33" spans="2:17" ht="15.75" x14ac:dyDescent="0.25">
      <c r="B33" s="16">
        <v>31</v>
      </c>
      <c r="C33" s="9">
        <v>33</v>
      </c>
      <c r="D33" s="9">
        <v>30</v>
      </c>
      <c r="E33" s="9">
        <v>27</v>
      </c>
      <c r="I33" s="12">
        <v>32</v>
      </c>
      <c r="J33" s="12">
        <v>29</v>
      </c>
      <c r="K33" s="12">
        <v>25</v>
      </c>
      <c r="O33" s="15">
        <v>33</v>
      </c>
      <c r="P33" s="15">
        <v>29</v>
      </c>
      <c r="Q33" s="15">
        <v>25</v>
      </c>
    </row>
  </sheetData>
  <sheetProtection algorithmName="SHA-512" hashValue="9u7cH2cZidbHofcMnEkhXbn2+yzNqRlxrS1ADipkeTTF8VuEY1EixqV1pJoeQkNyNhjozbwvrJXWcd/9hwApFw==" saltValue="/IwV4T69I/OwXdqhkZSw5A==" spinCount="100000" sheet="1" objects="1" scenarios="1"/>
  <mergeCells count="5">
    <mergeCell ref="O1:Q1"/>
    <mergeCell ref="C1:E1"/>
    <mergeCell ref="F1:H1"/>
    <mergeCell ref="I1:K1"/>
    <mergeCell ref="L1:N1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122"/>
  <sheetViews>
    <sheetView zoomScaleNormal="100" workbookViewId="0">
      <selection sqref="A1:XFD1048576"/>
    </sheetView>
  </sheetViews>
  <sheetFormatPr baseColWidth="10" defaultRowHeight="15" x14ac:dyDescent="0.25"/>
  <cols>
    <col min="1" max="1" width="33" style="1" bestFit="1" customWidth="1"/>
    <col min="2" max="2" width="12.140625" style="1" bestFit="1" customWidth="1"/>
    <col min="3" max="3" width="5.85546875" style="1" customWidth="1"/>
    <col min="4" max="4" width="3.28515625" style="1" bestFit="1" customWidth="1"/>
    <col min="5" max="5" width="12" style="1" bestFit="1" customWidth="1"/>
    <col min="6" max="6" width="6.5703125" style="1" bestFit="1" customWidth="1"/>
    <col min="7" max="7" width="7" style="1" bestFit="1" customWidth="1"/>
    <col min="8" max="8" width="5.28515625" style="1" bestFit="1" customWidth="1"/>
    <col min="9" max="9" width="6.42578125" style="1" bestFit="1" customWidth="1"/>
    <col min="10" max="10" width="6.140625" style="1" bestFit="1" customWidth="1"/>
    <col min="11" max="11" width="7.28515625" style="1" bestFit="1" customWidth="1"/>
    <col min="12" max="12" width="3.140625" style="1" bestFit="1" customWidth="1"/>
    <col min="13" max="13" width="8.7109375" style="1" bestFit="1" customWidth="1"/>
    <col min="14" max="14" width="9.42578125" style="1" bestFit="1" customWidth="1"/>
    <col min="15" max="15" width="6.42578125" style="1" bestFit="1" customWidth="1"/>
    <col min="16" max="16" width="5.7109375" style="1" bestFit="1" customWidth="1"/>
    <col min="17" max="17" width="6.7109375" style="1" bestFit="1" customWidth="1"/>
    <col min="18" max="18" width="3.140625" style="1" bestFit="1" customWidth="1"/>
    <col min="19" max="19" width="8.7109375" style="1" bestFit="1" customWidth="1"/>
    <col min="20" max="20" width="9.42578125" style="1" bestFit="1" customWidth="1"/>
    <col min="21" max="21" width="6.42578125" style="1" bestFit="1" customWidth="1"/>
    <col min="22" max="22" width="5.7109375" style="1" bestFit="1" customWidth="1"/>
    <col min="23" max="23" width="6.7109375" style="1" bestFit="1" customWidth="1"/>
    <col min="24" max="24" width="3.140625" style="1" bestFit="1" customWidth="1"/>
    <col min="25" max="26" width="8.7109375" style="1" bestFit="1" customWidth="1"/>
    <col min="27" max="27" width="6.42578125" style="51" bestFit="1" customWidth="1"/>
    <col min="28" max="28" width="5.7109375" style="51" bestFit="1" customWidth="1"/>
    <col min="29" max="29" width="6.7109375" style="51" bestFit="1" customWidth="1"/>
    <col min="30" max="30" width="3.140625" style="1" bestFit="1" customWidth="1"/>
    <col min="31" max="32" width="8.7109375" style="1" bestFit="1" customWidth="1"/>
    <col min="33" max="33" width="6.42578125" style="51" bestFit="1" customWidth="1"/>
    <col min="34" max="34" width="5.85546875" style="51" customWidth="1"/>
    <col min="35" max="35" width="6.7109375" style="51" bestFit="1" customWidth="1"/>
    <col min="36" max="36" width="3.140625" style="1" bestFit="1" customWidth="1"/>
    <col min="37" max="37" width="8.7109375" style="1" bestFit="1" customWidth="1"/>
    <col min="38" max="38" width="9.42578125" style="1" bestFit="1" customWidth="1"/>
    <col min="39" max="40" width="8.7109375" style="1" customWidth="1"/>
    <col min="41" max="41" width="11" style="1" bestFit="1" customWidth="1"/>
    <col min="42" max="42" width="6.7109375" style="1" bestFit="1" customWidth="1"/>
    <col min="43" max="43" width="6.140625" style="1" customWidth="1"/>
    <col min="44" max="44" width="5.28515625" style="1" bestFit="1" customWidth="1"/>
    <col min="45" max="45" width="6.42578125" style="1" bestFit="1" customWidth="1"/>
    <col min="46" max="46" width="5.7109375" style="1" bestFit="1" customWidth="1"/>
    <col min="47" max="47" width="5.140625" style="1" bestFit="1" customWidth="1"/>
    <col min="48" max="48" width="7.7109375" style="1" bestFit="1" customWidth="1"/>
    <col min="49" max="49" width="8.7109375" style="1" bestFit="1" customWidth="1"/>
    <col min="50" max="50" width="9.42578125" style="1" bestFit="1" customWidth="1"/>
    <col min="51" max="51" width="9.7109375" style="1" customWidth="1"/>
    <col min="52" max="52" width="8.5703125" style="1" customWidth="1"/>
    <col min="53" max="53" width="11" style="1" bestFit="1" customWidth="1"/>
    <col min="54" max="54" width="7" style="1" bestFit="1" customWidth="1"/>
    <col min="55" max="55" width="6.140625" style="1" bestFit="1" customWidth="1"/>
    <col min="56" max="56" width="5.28515625" style="1" bestFit="1" customWidth="1"/>
    <col min="57" max="57" width="6.42578125" style="1" bestFit="1" customWidth="1"/>
    <col min="58" max="58" width="5.7109375" style="1" bestFit="1" customWidth="1"/>
    <col min="59" max="59" width="5" style="1" bestFit="1" customWidth="1"/>
    <col min="60" max="60" width="7.5703125" style="1" bestFit="1" customWidth="1"/>
    <col min="61" max="61" width="8.7109375" style="1" bestFit="1" customWidth="1"/>
    <col min="62" max="62" width="9.28515625" style="1" bestFit="1" customWidth="1"/>
    <col min="63" max="78" width="11.42578125" style="1"/>
    <col min="79" max="79" width="54" style="1" customWidth="1"/>
    <col min="80" max="16384" width="11.42578125" style="1"/>
  </cols>
  <sheetData>
    <row r="1" spans="1:70" x14ac:dyDescent="0.25">
      <c r="A1" s="30" t="s">
        <v>8</v>
      </c>
      <c r="B1" s="30" t="s">
        <v>9</v>
      </c>
      <c r="C1" s="32"/>
      <c r="D1" s="79"/>
      <c r="E1" s="79"/>
    </row>
    <row r="2" spans="1:70" x14ac:dyDescent="0.25">
      <c r="A2" s="30" t="s">
        <v>56</v>
      </c>
      <c r="B2" s="30">
        <v>0.92</v>
      </c>
      <c r="C2" s="32"/>
      <c r="D2" s="79"/>
      <c r="E2" s="97"/>
      <c r="H2" s="98"/>
      <c r="I2" s="98"/>
      <c r="J2" s="98"/>
      <c r="K2" s="98"/>
      <c r="L2" s="98"/>
      <c r="M2" s="98"/>
      <c r="N2" s="98"/>
      <c r="O2" s="98"/>
    </row>
    <row r="3" spans="1:70" ht="15" customHeight="1" x14ac:dyDescent="0.25">
      <c r="A3" s="30" t="s">
        <v>10</v>
      </c>
      <c r="B3" s="30">
        <v>0.45</v>
      </c>
      <c r="C3" s="32"/>
      <c r="D3" s="79"/>
      <c r="E3" s="79"/>
      <c r="H3" s="98"/>
      <c r="I3" s="98"/>
      <c r="J3" s="98"/>
      <c r="K3" s="98"/>
      <c r="L3" s="98"/>
      <c r="M3" s="98"/>
      <c r="N3" s="98"/>
      <c r="O3" s="98"/>
    </row>
    <row r="4" spans="1:70" x14ac:dyDescent="0.25">
      <c r="A4" s="30" t="s">
        <v>11</v>
      </c>
      <c r="B4" s="30">
        <v>1.52</v>
      </c>
      <c r="C4" s="32"/>
      <c r="D4" s="79"/>
      <c r="E4" s="79"/>
      <c r="H4" s="98"/>
      <c r="I4" s="98"/>
      <c r="J4" s="98"/>
      <c r="K4" s="98"/>
      <c r="L4" s="98"/>
      <c r="M4" s="98"/>
      <c r="N4" s="98"/>
      <c r="O4" s="98"/>
    </row>
    <row r="5" spans="1:70" x14ac:dyDescent="0.25">
      <c r="A5" s="30" t="s">
        <v>10</v>
      </c>
      <c r="B5" s="30">
        <v>0.45</v>
      </c>
      <c r="C5" s="32"/>
      <c r="D5" s="79"/>
      <c r="E5" s="79"/>
      <c r="H5" s="98"/>
      <c r="I5" s="98"/>
      <c r="J5" s="98"/>
      <c r="K5" s="98"/>
      <c r="L5" s="98"/>
      <c r="M5" s="98"/>
      <c r="N5" s="98"/>
      <c r="O5" s="98"/>
    </row>
    <row r="6" spans="1:70" x14ac:dyDescent="0.25">
      <c r="A6" s="30" t="s">
        <v>57</v>
      </c>
      <c r="B6" s="30">
        <v>0.99</v>
      </c>
      <c r="C6" s="32"/>
      <c r="D6" s="79"/>
      <c r="E6" s="79"/>
      <c r="H6" s="98"/>
      <c r="I6" s="98"/>
      <c r="J6" s="98"/>
      <c r="K6" s="98"/>
      <c r="L6" s="98"/>
      <c r="M6" s="98"/>
      <c r="N6" s="98"/>
      <c r="O6" s="98"/>
    </row>
    <row r="7" spans="1:70" x14ac:dyDescent="0.25">
      <c r="A7" s="34" t="s">
        <v>12</v>
      </c>
      <c r="B7" s="34">
        <f>SUM(B2:B6)</f>
        <v>4.33</v>
      </c>
      <c r="C7" s="35"/>
      <c r="D7" s="61" t="s">
        <v>13</v>
      </c>
      <c r="E7" s="62">
        <f>1/B7</f>
        <v>0.23094688221709006</v>
      </c>
    </row>
    <row r="9" spans="1:70" x14ac:dyDescent="0.25">
      <c r="E9" s="38" t="s">
        <v>23</v>
      </c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70"/>
      <c r="AM9" s="35"/>
      <c r="AN9" s="35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</row>
    <row r="10" spans="1:70" x14ac:dyDescent="0.25">
      <c r="E10" s="30"/>
      <c r="F10" s="30"/>
      <c r="G10" s="30"/>
      <c r="H10" s="30"/>
      <c r="I10" s="54" t="s">
        <v>0</v>
      </c>
      <c r="J10" s="54"/>
      <c r="K10" s="54"/>
      <c r="L10" s="54"/>
      <c r="M10" s="54"/>
      <c r="N10" s="54"/>
      <c r="O10" s="55" t="s">
        <v>1</v>
      </c>
      <c r="P10" s="55"/>
      <c r="Q10" s="55"/>
      <c r="R10" s="55"/>
      <c r="S10" s="55"/>
      <c r="T10" s="55"/>
      <c r="U10" s="54" t="s">
        <v>2</v>
      </c>
      <c r="V10" s="54"/>
      <c r="W10" s="54"/>
      <c r="X10" s="54"/>
      <c r="Y10" s="54"/>
      <c r="Z10" s="54"/>
      <c r="AA10" s="55" t="s">
        <v>3</v>
      </c>
      <c r="AB10" s="55"/>
      <c r="AC10" s="55"/>
      <c r="AD10" s="55"/>
      <c r="AE10" s="55"/>
      <c r="AF10" s="55"/>
      <c r="AG10" s="54" t="s">
        <v>4</v>
      </c>
      <c r="AH10" s="54"/>
      <c r="AI10" s="54"/>
      <c r="AJ10" s="54"/>
      <c r="AK10" s="54"/>
      <c r="AL10" s="54"/>
      <c r="AM10" s="60"/>
      <c r="AN10" s="60"/>
      <c r="AO10" s="79"/>
      <c r="AP10" s="79"/>
      <c r="AQ10" s="79"/>
      <c r="AR10" s="79"/>
      <c r="AS10" s="55" t="s">
        <v>66</v>
      </c>
      <c r="AT10" s="55"/>
      <c r="AU10" s="55"/>
      <c r="AV10" s="55"/>
      <c r="AW10" s="55"/>
      <c r="AX10" s="55"/>
      <c r="AY10" s="71"/>
      <c r="AZ10" s="71"/>
      <c r="BA10" s="79"/>
      <c r="BB10" s="79"/>
      <c r="BC10" s="79"/>
      <c r="BD10" s="79"/>
      <c r="BE10" s="55" t="s">
        <v>67</v>
      </c>
      <c r="BF10" s="55"/>
      <c r="BG10" s="55"/>
      <c r="BH10" s="55"/>
      <c r="BI10" s="55"/>
      <c r="BJ10" s="55"/>
      <c r="BK10" s="71"/>
      <c r="BL10" s="71"/>
      <c r="BM10" s="71"/>
      <c r="BN10" s="71"/>
      <c r="BO10" s="71"/>
      <c r="BP10" s="71"/>
      <c r="BQ10" s="71"/>
      <c r="BR10" s="71"/>
    </row>
    <row r="11" spans="1:70" x14ac:dyDescent="0.25">
      <c r="E11" s="30" t="s">
        <v>27</v>
      </c>
      <c r="F11" s="30" t="s">
        <v>26</v>
      </c>
      <c r="G11" s="30" t="s">
        <v>14</v>
      </c>
      <c r="H11" s="30" t="s">
        <v>15</v>
      </c>
      <c r="I11" s="46" t="s">
        <v>16</v>
      </c>
      <c r="J11" s="46" t="s">
        <v>17</v>
      </c>
      <c r="K11" s="46" t="s">
        <v>18</v>
      </c>
      <c r="L11" s="47" t="s">
        <v>25</v>
      </c>
      <c r="M11" s="47" t="s">
        <v>19</v>
      </c>
      <c r="N11" s="47" t="s">
        <v>20</v>
      </c>
      <c r="O11" s="56" t="s">
        <v>16</v>
      </c>
      <c r="P11" s="56" t="s">
        <v>17</v>
      </c>
      <c r="Q11" s="57" t="s">
        <v>18</v>
      </c>
      <c r="R11" s="57" t="s">
        <v>25</v>
      </c>
      <c r="S11" s="57" t="s">
        <v>19</v>
      </c>
      <c r="T11" s="57" t="s">
        <v>20</v>
      </c>
      <c r="U11" s="46" t="s">
        <v>16</v>
      </c>
      <c r="V11" s="46" t="s">
        <v>17</v>
      </c>
      <c r="W11" s="46" t="s">
        <v>18</v>
      </c>
      <c r="X11" s="47" t="s">
        <v>25</v>
      </c>
      <c r="Y11" s="47" t="s">
        <v>19</v>
      </c>
      <c r="Z11" s="47" t="s">
        <v>20</v>
      </c>
      <c r="AA11" s="56" t="s">
        <v>16</v>
      </c>
      <c r="AB11" s="56" t="s">
        <v>17</v>
      </c>
      <c r="AC11" s="56" t="s">
        <v>18</v>
      </c>
      <c r="AD11" s="57" t="s">
        <v>25</v>
      </c>
      <c r="AE11" s="57" t="s">
        <v>19</v>
      </c>
      <c r="AF11" s="57" t="s">
        <v>20</v>
      </c>
      <c r="AG11" s="46" t="s">
        <v>16</v>
      </c>
      <c r="AH11" s="46" t="s">
        <v>17</v>
      </c>
      <c r="AI11" s="46" t="s">
        <v>18</v>
      </c>
      <c r="AJ11" s="47" t="s">
        <v>25</v>
      </c>
      <c r="AK11" s="47" t="s">
        <v>19</v>
      </c>
      <c r="AL11" s="47" t="s">
        <v>20</v>
      </c>
      <c r="AM11" s="60"/>
      <c r="AN11" s="60"/>
      <c r="AO11" s="30" t="s">
        <v>27</v>
      </c>
      <c r="AP11" s="30" t="s">
        <v>26</v>
      </c>
      <c r="AQ11" s="30" t="s">
        <v>14</v>
      </c>
      <c r="AR11" s="30" t="s">
        <v>15</v>
      </c>
      <c r="AS11" s="56" t="s">
        <v>16</v>
      </c>
      <c r="AT11" s="56" t="s">
        <v>17</v>
      </c>
      <c r="AU11" s="56" t="s">
        <v>18</v>
      </c>
      <c r="AV11" s="57" t="s">
        <v>25</v>
      </c>
      <c r="AW11" s="57" t="s">
        <v>19</v>
      </c>
      <c r="AX11" s="57" t="s">
        <v>20</v>
      </c>
      <c r="AY11" s="35"/>
      <c r="AZ11" s="35"/>
      <c r="BA11" s="30" t="s">
        <v>27</v>
      </c>
      <c r="BB11" s="30" t="s">
        <v>26</v>
      </c>
      <c r="BC11" s="30" t="s">
        <v>14</v>
      </c>
      <c r="BD11" s="30" t="s">
        <v>15</v>
      </c>
      <c r="BE11" s="56" t="s">
        <v>16</v>
      </c>
      <c r="BF11" s="56" t="s">
        <v>17</v>
      </c>
      <c r="BG11" s="56" t="s">
        <v>18</v>
      </c>
      <c r="BH11" s="57" t="s">
        <v>25</v>
      </c>
      <c r="BI11" s="57" t="s">
        <v>19</v>
      </c>
      <c r="BJ11" s="57" t="s">
        <v>20</v>
      </c>
      <c r="BK11" s="60"/>
      <c r="BL11" s="60"/>
      <c r="BM11" s="35"/>
      <c r="BN11" s="35"/>
      <c r="BO11" s="35"/>
      <c r="BP11" s="60"/>
      <c r="BQ11" s="60"/>
      <c r="BR11" s="60"/>
    </row>
    <row r="12" spans="1:70" x14ac:dyDescent="0.25">
      <c r="E12" s="30">
        <v>0.23094688221709006</v>
      </c>
      <c r="F12" s="82">
        <f>183.45-32.392</f>
        <v>151.05799999999999</v>
      </c>
      <c r="G12" s="50">
        <v>4.1666666666666664E-2</v>
      </c>
      <c r="H12" s="30">
        <v>15</v>
      </c>
      <c r="I12" s="47">
        <v>0.625</v>
      </c>
      <c r="J12" s="47">
        <v>0.83</v>
      </c>
      <c r="K12" s="47">
        <v>96.8</v>
      </c>
      <c r="L12" s="46">
        <v>80</v>
      </c>
      <c r="M12" s="47">
        <f t="shared" ref="M12:M35" si="0">((H12+I70)*J12)+(78-L12)+(K12-85)</f>
        <v>19.759999999999998</v>
      </c>
      <c r="N12" s="47">
        <f t="shared" ref="N12:N35" si="1">E12*F12*M12</f>
        <v>689.35475288683597</v>
      </c>
      <c r="O12" s="57">
        <v>-0.375</v>
      </c>
      <c r="P12" s="57">
        <v>0.83</v>
      </c>
      <c r="Q12" s="57">
        <v>98.6</v>
      </c>
      <c r="R12" s="56">
        <v>80</v>
      </c>
      <c r="S12" s="57">
        <f t="shared" ref="S12:S35" si="2">((H12+O70)*P12)+(78-R12)+(Q12-85)</f>
        <v>24.776249999999994</v>
      </c>
      <c r="T12" s="57">
        <f t="shared" ref="T12:T35" si="3">E12*F12*S12</f>
        <v>864.35352713625844</v>
      </c>
      <c r="U12" s="47">
        <v>-0.75</v>
      </c>
      <c r="V12" s="47">
        <v>0.83</v>
      </c>
      <c r="W12" s="47">
        <v>95</v>
      </c>
      <c r="X12" s="46">
        <v>80</v>
      </c>
      <c r="Y12" s="47">
        <f t="shared" ref="Y12:Y35" si="4">((H12+U70)*V12)+(78-X12)+(K12-W12)</f>
        <v>17.126249999999995</v>
      </c>
      <c r="Z12" s="47">
        <f t="shared" ref="Z12:Z35" si="5">E12*F12*Y12</f>
        <v>597.47276501154715</v>
      </c>
      <c r="AA12" s="57">
        <v>-5.125</v>
      </c>
      <c r="AB12" s="57">
        <v>0.83</v>
      </c>
      <c r="AC12" s="57">
        <v>96.8</v>
      </c>
      <c r="AD12" s="56">
        <v>80</v>
      </c>
      <c r="AE12" s="57">
        <f t="shared" ref="AE12:AE35" si="6">((H12+AA70)*AB12)+(78-AD12)+(AC12-85)</f>
        <v>30.446249999999996</v>
      </c>
      <c r="AF12" s="57">
        <f t="shared" ref="AF12:AF35" si="7">E12*F12*AE12</f>
        <v>1062.1592684757504</v>
      </c>
      <c r="AG12" s="47">
        <v>-0.75</v>
      </c>
      <c r="AH12" s="47">
        <v>0.83</v>
      </c>
      <c r="AI12" s="47">
        <v>96.8</v>
      </c>
      <c r="AJ12" s="46">
        <v>80</v>
      </c>
      <c r="AK12" s="47">
        <f t="shared" ref="AK12:AK35" si="8">((H12+AG70)*AH12)+(78-AJ12)+(AI12-85)</f>
        <v>27.126249999999995</v>
      </c>
      <c r="AL12" s="47">
        <f t="shared" ref="AL12:AL35" si="9">E12*F12*AK12</f>
        <v>946.33650635103902</v>
      </c>
      <c r="AN12" s="60"/>
      <c r="AO12" s="30">
        <v>0.23094688221709006</v>
      </c>
      <c r="AP12" s="82">
        <f>201.72-32.393</f>
        <v>169.327</v>
      </c>
      <c r="AQ12" s="50">
        <v>4.1666666666666664E-2</v>
      </c>
      <c r="AR12" s="30">
        <v>15</v>
      </c>
      <c r="AS12" s="57">
        <v>-2</v>
      </c>
      <c r="AT12" s="57">
        <v>0.83</v>
      </c>
      <c r="AU12" s="56">
        <v>77</v>
      </c>
      <c r="AV12" s="57">
        <v>82.58</v>
      </c>
      <c r="AW12" s="57">
        <f t="shared" ref="AW12:AW35" si="10">((AR12+AS70)*AT12)+(78-AV12)+(AU12-85)</f>
        <v>-2.6199999999999992</v>
      </c>
      <c r="AX12" s="57">
        <f t="shared" ref="AX12:AX24" si="11">AO12*AP12*AW12</f>
        <v>-102.45652193995377</v>
      </c>
      <c r="AZ12" s="60"/>
      <c r="BA12" s="30">
        <v>0.23094688221709006</v>
      </c>
      <c r="BB12" s="82">
        <f>201.72-32.393</f>
        <v>169.327</v>
      </c>
      <c r="BC12" s="50">
        <v>4.1666666666666664E-2</v>
      </c>
      <c r="BD12" s="30">
        <v>15</v>
      </c>
      <c r="BE12" s="57">
        <v>-2</v>
      </c>
      <c r="BF12" s="57">
        <v>0.83</v>
      </c>
      <c r="BG12" s="56">
        <v>77</v>
      </c>
      <c r="BH12" s="57">
        <v>85.28</v>
      </c>
      <c r="BI12" s="57">
        <f t="shared" ref="BI12:BI35" si="12">((BD12+BE70)*BF12)+(78-BH12)+(BG12-85)</f>
        <v>-5.3200000000000021</v>
      </c>
      <c r="BJ12" s="57">
        <f t="shared" ref="BJ12:BJ35" si="13">BA12*BB12*BI12</f>
        <v>-208.04148729792155</v>
      </c>
      <c r="BK12" s="60"/>
      <c r="BL12" s="60"/>
      <c r="BM12" s="60"/>
      <c r="BN12" s="60"/>
      <c r="BO12" s="60"/>
      <c r="BP12" s="35"/>
      <c r="BQ12" s="60"/>
      <c r="BR12" s="60"/>
    </row>
    <row r="13" spans="1:70" x14ac:dyDescent="0.25">
      <c r="E13" s="30">
        <v>0.23094688221709006</v>
      </c>
      <c r="F13" s="82">
        <f t="shared" ref="F13:F35" si="14">183.45-32.392</f>
        <v>151.05799999999999</v>
      </c>
      <c r="G13" s="50">
        <v>8.3333333333333329E-2</v>
      </c>
      <c r="H13" s="30">
        <v>13</v>
      </c>
      <c r="I13" s="47">
        <v>0.625</v>
      </c>
      <c r="J13" s="47">
        <v>0.83</v>
      </c>
      <c r="K13" s="47">
        <v>96.8</v>
      </c>
      <c r="L13" s="46">
        <v>80</v>
      </c>
      <c r="M13" s="47">
        <f t="shared" si="0"/>
        <v>18.099999999999994</v>
      </c>
      <c r="N13" s="47">
        <f t="shared" si="1"/>
        <v>631.4433718244801</v>
      </c>
      <c r="O13" s="57">
        <v>-0.375</v>
      </c>
      <c r="P13" s="57">
        <v>0.83</v>
      </c>
      <c r="Q13" s="57">
        <v>98.6</v>
      </c>
      <c r="R13" s="56">
        <v>80</v>
      </c>
      <c r="S13" s="57">
        <f t="shared" si="2"/>
        <v>23.116249999999994</v>
      </c>
      <c r="T13" s="57">
        <f t="shared" si="3"/>
        <v>806.44214607390279</v>
      </c>
      <c r="U13" s="47">
        <v>-0.75</v>
      </c>
      <c r="V13" s="47">
        <v>0.83</v>
      </c>
      <c r="W13" s="47">
        <v>95</v>
      </c>
      <c r="X13" s="46">
        <v>80</v>
      </c>
      <c r="Y13" s="47">
        <f t="shared" si="4"/>
        <v>15.466249999999997</v>
      </c>
      <c r="Z13" s="47">
        <f t="shared" si="5"/>
        <v>539.56138394919151</v>
      </c>
      <c r="AA13" s="57">
        <v>-5.125</v>
      </c>
      <c r="AB13" s="57">
        <v>0.83</v>
      </c>
      <c r="AC13" s="57">
        <v>96.8</v>
      </c>
      <c r="AD13" s="56">
        <v>80</v>
      </c>
      <c r="AE13" s="57">
        <f t="shared" si="6"/>
        <v>28.786249999999995</v>
      </c>
      <c r="AF13" s="57">
        <f t="shared" si="7"/>
        <v>1004.2478874133947</v>
      </c>
      <c r="AG13" s="47">
        <v>-0.75</v>
      </c>
      <c r="AH13" s="47">
        <v>0.83</v>
      </c>
      <c r="AI13" s="47">
        <v>96.8</v>
      </c>
      <c r="AJ13" s="46">
        <v>80</v>
      </c>
      <c r="AK13" s="47">
        <f t="shared" si="8"/>
        <v>25.466249999999995</v>
      </c>
      <c r="AL13" s="47">
        <f t="shared" si="9"/>
        <v>888.42512528868338</v>
      </c>
      <c r="AN13" s="60"/>
      <c r="AO13" s="30">
        <v>0.23094688221709006</v>
      </c>
      <c r="AP13" s="82">
        <f t="shared" ref="AP13:AP35" si="15">201.72-32.393</f>
        <v>169.327</v>
      </c>
      <c r="AQ13" s="50">
        <v>8.3333333333333329E-2</v>
      </c>
      <c r="AR13" s="30">
        <v>13</v>
      </c>
      <c r="AS13" s="57">
        <v>-2</v>
      </c>
      <c r="AT13" s="57">
        <v>0.83</v>
      </c>
      <c r="AU13" s="56">
        <v>77</v>
      </c>
      <c r="AV13" s="57">
        <v>81.680000000000007</v>
      </c>
      <c r="AW13" s="57">
        <f t="shared" si="10"/>
        <v>-3.3800000000000079</v>
      </c>
      <c r="AX13" s="57">
        <f t="shared" si="11"/>
        <v>-132.17673441108576</v>
      </c>
      <c r="AZ13" s="60"/>
      <c r="BA13" s="30">
        <v>0.23094688221709006</v>
      </c>
      <c r="BB13" s="82">
        <f t="shared" ref="BB13:BB35" si="16">201.72-32.393</f>
        <v>169.327</v>
      </c>
      <c r="BC13" s="50">
        <v>8.3333333333333329E-2</v>
      </c>
      <c r="BD13" s="30">
        <v>13</v>
      </c>
      <c r="BE13" s="57">
        <v>-2</v>
      </c>
      <c r="BF13" s="57">
        <v>0.83</v>
      </c>
      <c r="BG13" s="56">
        <v>77</v>
      </c>
      <c r="BH13" s="57">
        <v>84.74</v>
      </c>
      <c r="BI13" s="57">
        <f t="shared" si="12"/>
        <v>-6.4399999999999959</v>
      </c>
      <c r="BJ13" s="57">
        <f t="shared" si="13"/>
        <v>-251.83969515011529</v>
      </c>
      <c r="BK13" s="60"/>
      <c r="BL13" s="60"/>
      <c r="BM13" s="60"/>
      <c r="BN13" s="60"/>
      <c r="BO13" s="60"/>
      <c r="BP13" s="35"/>
      <c r="BQ13" s="60"/>
      <c r="BR13" s="60"/>
    </row>
    <row r="14" spans="1:70" x14ac:dyDescent="0.25">
      <c r="E14" s="30">
        <v>0.23094688221709006</v>
      </c>
      <c r="F14" s="82">
        <f t="shared" si="14"/>
        <v>151.05799999999999</v>
      </c>
      <c r="G14" s="50">
        <v>0.125</v>
      </c>
      <c r="H14" s="30">
        <v>12</v>
      </c>
      <c r="I14" s="47">
        <v>0.625</v>
      </c>
      <c r="J14" s="47">
        <v>0.83</v>
      </c>
      <c r="K14" s="47">
        <v>96.8</v>
      </c>
      <c r="L14" s="46">
        <v>80</v>
      </c>
      <c r="M14" s="47">
        <f t="shared" si="0"/>
        <v>17.269999999999996</v>
      </c>
      <c r="N14" s="47">
        <f t="shared" si="1"/>
        <v>602.48768129330233</v>
      </c>
      <c r="O14" s="57">
        <v>-0.375</v>
      </c>
      <c r="P14" s="57">
        <v>0.83</v>
      </c>
      <c r="Q14" s="57">
        <v>98.6</v>
      </c>
      <c r="R14" s="56">
        <v>80</v>
      </c>
      <c r="S14" s="57">
        <f t="shared" si="2"/>
        <v>22.286249999999995</v>
      </c>
      <c r="T14" s="57">
        <f t="shared" si="3"/>
        <v>777.48645554272491</v>
      </c>
      <c r="U14" s="47">
        <v>-0.75</v>
      </c>
      <c r="V14" s="47">
        <v>0.83</v>
      </c>
      <c r="W14" s="47">
        <v>95</v>
      </c>
      <c r="X14" s="46">
        <v>80</v>
      </c>
      <c r="Y14" s="47">
        <f t="shared" si="4"/>
        <v>14.636249999999997</v>
      </c>
      <c r="Z14" s="47">
        <f t="shared" si="5"/>
        <v>510.60569341801374</v>
      </c>
      <c r="AA14" s="57">
        <v>-5.125</v>
      </c>
      <c r="AB14" s="57">
        <v>0.83</v>
      </c>
      <c r="AC14" s="57">
        <v>96.8</v>
      </c>
      <c r="AD14" s="56">
        <v>80</v>
      </c>
      <c r="AE14" s="57">
        <f t="shared" si="6"/>
        <v>27.956249999999997</v>
      </c>
      <c r="AF14" s="57">
        <f t="shared" si="7"/>
        <v>975.2921968822169</v>
      </c>
      <c r="AG14" s="47">
        <v>-0.75</v>
      </c>
      <c r="AH14" s="47">
        <v>0.83</v>
      </c>
      <c r="AI14" s="47">
        <v>96.8</v>
      </c>
      <c r="AJ14" s="46">
        <v>80</v>
      </c>
      <c r="AK14" s="47">
        <f t="shared" si="8"/>
        <v>24.636249999999997</v>
      </c>
      <c r="AL14" s="47">
        <f t="shared" si="9"/>
        <v>859.46943475750561</v>
      </c>
      <c r="AN14" s="60"/>
      <c r="AO14" s="30">
        <v>0.23094688221709006</v>
      </c>
      <c r="AP14" s="82">
        <f t="shared" si="15"/>
        <v>169.327</v>
      </c>
      <c r="AQ14" s="50">
        <v>0.125</v>
      </c>
      <c r="AR14" s="30">
        <v>12</v>
      </c>
      <c r="AS14" s="57">
        <v>-2</v>
      </c>
      <c r="AT14" s="57">
        <v>0.83</v>
      </c>
      <c r="AU14" s="56">
        <v>80.599999999999994</v>
      </c>
      <c r="AV14" s="57">
        <v>78.62</v>
      </c>
      <c r="AW14" s="57">
        <f t="shared" si="10"/>
        <v>2.4499999999999895</v>
      </c>
      <c r="AX14" s="57">
        <f t="shared" si="11"/>
        <v>95.808579676673958</v>
      </c>
      <c r="AZ14" s="60"/>
      <c r="BA14" s="30">
        <v>0.23094688221709006</v>
      </c>
      <c r="BB14" s="82">
        <f t="shared" si="16"/>
        <v>169.327</v>
      </c>
      <c r="BC14" s="50">
        <v>0.125</v>
      </c>
      <c r="BD14" s="30">
        <v>12</v>
      </c>
      <c r="BE14" s="57">
        <v>-2</v>
      </c>
      <c r="BF14" s="57">
        <v>0.83</v>
      </c>
      <c r="BG14" s="56">
        <v>80.599999999999994</v>
      </c>
      <c r="BH14" s="57">
        <v>84.02</v>
      </c>
      <c r="BI14" s="57">
        <f t="shared" si="12"/>
        <v>-2.950000000000002</v>
      </c>
      <c r="BJ14" s="57">
        <f t="shared" si="13"/>
        <v>-115.36135103926104</v>
      </c>
      <c r="BK14" s="60"/>
      <c r="BL14" s="60"/>
      <c r="BM14" s="60"/>
      <c r="BN14" s="60"/>
      <c r="BO14" s="60"/>
      <c r="BP14" s="35"/>
      <c r="BQ14" s="60"/>
      <c r="BR14" s="60"/>
    </row>
    <row r="15" spans="1:70" x14ac:dyDescent="0.25">
      <c r="E15" s="30">
        <v>0.23094688221709006</v>
      </c>
      <c r="F15" s="82">
        <f t="shared" si="14"/>
        <v>151.05799999999999</v>
      </c>
      <c r="G15" s="50">
        <v>0.16666666666666699</v>
      </c>
      <c r="H15" s="30">
        <v>10</v>
      </c>
      <c r="I15" s="47">
        <v>0.625</v>
      </c>
      <c r="J15" s="47">
        <v>0.83</v>
      </c>
      <c r="K15" s="47">
        <v>96.8</v>
      </c>
      <c r="L15" s="46">
        <v>80</v>
      </c>
      <c r="M15" s="47">
        <f t="shared" si="0"/>
        <v>15.609999999999996</v>
      </c>
      <c r="N15" s="47">
        <f t="shared" si="1"/>
        <v>544.57630023094669</v>
      </c>
      <c r="O15" s="57">
        <v>-0.375</v>
      </c>
      <c r="P15" s="57">
        <v>0.83</v>
      </c>
      <c r="Q15" s="57">
        <v>98.6</v>
      </c>
      <c r="R15" s="56">
        <v>80</v>
      </c>
      <c r="S15" s="57">
        <f t="shared" si="2"/>
        <v>20.626249999999992</v>
      </c>
      <c r="T15" s="57">
        <f t="shared" si="3"/>
        <v>719.57507448036915</v>
      </c>
      <c r="U15" s="47">
        <v>-0.75</v>
      </c>
      <c r="V15" s="47">
        <v>0.83</v>
      </c>
      <c r="W15" s="47">
        <v>95</v>
      </c>
      <c r="X15" s="46">
        <v>80</v>
      </c>
      <c r="Y15" s="47">
        <f t="shared" si="4"/>
        <v>12.976249999999997</v>
      </c>
      <c r="Z15" s="47">
        <f t="shared" si="5"/>
        <v>452.69431235565804</v>
      </c>
      <c r="AA15" s="57">
        <v>-5.125</v>
      </c>
      <c r="AB15" s="57">
        <v>0.83</v>
      </c>
      <c r="AC15" s="57">
        <v>96.8</v>
      </c>
      <c r="AD15" s="56">
        <v>80</v>
      </c>
      <c r="AE15" s="57">
        <f t="shared" si="6"/>
        <v>26.296249999999997</v>
      </c>
      <c r="AF15" s="57">
        <f t="shared" si="7"/>
        <v>917.38081581986125</v>
      </c>
      <c r="AG15" s="47">
        <v>-0.75</v>
      </c>
      <c r="AH15" s="47">
        <v>0.83</v>
      </c>
      <c r="AI15" s="47">
        <v>96.8</v>
      </c>
      <c r="AJ15" s="46">
        <v>80</v>
      </c>
      <c r="AK15" s="47">
        <f t="shared" si="8"/>
        <v>22.976249999999997</v>
      </c>
      <c r="AL15" s="47">
        <f t="shared" si="9"/>
        <v>801.55805369514997</v>
      </c>
      <c r="AN15" s="60"/>
      <c r="AO15" s="30">
        <v>0.23094688221709006</v>
      </c>
      <c r="AP15" s="82">
        <f t="shared" si="15"/>
        <v>169.327</v>
      </c>
      <c r="AQ15" s="50">
        <v>0.16666666666666699</v>
      </c>
      <c r="AR15" s="30">
        <v>10</v>
      </c>
      <c r="AS15" s="57">
        <v>-2</v>
      </c>
      <c r="AT15" s="57">
        <v>0.83</v>
      </c>
      <c r="AU15" s="56">
        <v>78.8</v>
      </c>
      <c r="AV15" s="57">
        <v>78.44</v>
      </c>
      <c r="AW15" s="57">
        <f t="shared" si="10"/>
        <v>-0.83000000000000096</v>
      </c>
      <c r="AX15" s="57">
        <f t="shared" si="11"/>
        <v>-32.457600461893797</v>
      </c>
      <c r="AZ15" s="60"/>
      <c r="BA15" s="30">
        <v>0.23094688221709006</v>
      </c>
      <c r="BB15" s="82">
        <f t="shared" si="16"/>
        <v>169.327</v>
      </c>
      <c r="BC15" s="50">
        <v>0.16666666666666699</v>
      </c>
      <c r="BD15" s="30">
        <v>10</v>
      </c>
      <c r="BE15" s="57">
        <v>-2</v>
      </c>
      <c r="BF15" s="57">
        <v>0.83</v>
      </c>
      <c r="BG15" s="56">
        <v>78.8</v>
      </c>
      <c r="BH15" s="57">
        <v>83.48</v>
      </c>
      <c r="BI15" s="57">
        <f t="shared" si="12"/>
        <v>-5.8700000000000072</v>
      </c>
      <c r="BJ15" s="57">
        <f t="shared" si="13"/>
        <v>-229.549535796767</v>
      </c>
      <c r="BK15" s="60"/>
      <c r="BL15" s="60"/>
      <c r="BM15" s="60"/>
      <c r="BN15" s="60"/>
      <c r="BO15" s="60"/>
      <c r="BP15" s="35"/>
      <c r="BQ15" s="60"/>
      <c r="BR15" s="60"/>
    </row>
    <row r="16" spans="1:70" x14ac:dyDescent="0.25">
      <c r="E16" s="30">
        <v>0.23094688221709006</v>
      </c>
      <c r="F16" s="82">
        <f t="shared" si="14"/>
        <v>151.05799999999999</v>
      </c>
      <c r="G16" s="50">
        <v>0.20833333333333401</v>
      </c>
      <c r="H16" s="30">
        <v>9</v>
      </c>
      <c r="I16" s="47">
        <v>0.625</v>
      </c>
      <c r="J16" s="47">
        <v>0.83</v>
      </c>
      <c r="K16" s="47">
        <v>96.8</v>
      </c>
      <c r="L16" s="46">
        <v>80</v>
      </c>
      <c r="M16" s="47">
        <f t="shared" si="0"/>
        <v>14.779999999999998</v>
      </c>
      <c r="N16" s="47">
        <f t="shared" si="1"/>
        <v>515.62060969976892</v>
      </c>
      <c r="O16" s="57">
        <v>-0.375</v>
      </c>
      <c r="P16" s="57">
        <v>0.83</v>
      </c>
      <c r="Q16" s="57">
        <v>98.6</v>
      </c>
      <c r="R16" s="56">
        <v>80</v>
      </c>
      <c r="S16" s="57">
        <f t="shared" si="2"/>
        <v>19.796249999999993</v>
      </c>
      <c r="T16" s="57">
        <f t="shared" si="3"/>
        <v>690.61938394919139</v>
      </c>
      <c r="U16" s="47">
        <v>-0.75</v>
      </c>
      <c r="V16" s="47">
        <v>0.83</v>
      </c>
      <c r="W16" s="47">
        <v>95</v>
      </c>
      <c r="X16" s="46">
        <v>80</v>
      </c>
      <c r="Y16" s="47">
        <f t="shared" si="4"/>
        <v>12.146249999999997</v>
      </c>
      <c r="Z16" s="47">
        <f t="shared" si="5"/>
        <v>423.73862182448022</v>
      </c>
      <c r="AA16" s="57">
        <v>-5.125</v>
      </c>
      <c r="AB16" s="57">
        <v>0.83</v>
      </c>
      <c r="AC16" s="57">
        <v>96.8</v>
      </c>
      <c r="AD16" s="56">
        <v>80</v>
      </c>
      <c r="AE16" s="57">
        <f t="shared" si="6"/>
        <v>25.466249999999995</v>
      </c>
      <c r="AF16" s="57">
        <f t="shared" si="7"/>
        <v>888.42512528868338</v>
      </c>
      <c r="AG16" s="47">
        <v>-0.75</v>
      </c>
      <c r="AH16" s="47">
        <v>0.83</v>
      </c>
      <c r="AI16" s="47">
        <v>96.8</v>
      </c>
      <c r="AJ16" s="46">
        <v>80</v>
      </c>
      <c r="AK16" s="47">
        <f t="shared" si="8"/>
        <v>22.146249999999995</v>
      </c>
      <c r="AL16" s="47">
        <f t="shared" si="9"/>
        <v>772.60236316397209</v>
      </c>
      <c r="AN16" s="60"/>
      <c r="AO16" s="30">
        <v>0.23094688221709006</v>
      </c>
      <c r="AP16" s="82">
        <f t="shared" si="15"/>
        <v>169.327</v>
      </c>
      <c r="AQ16" s="50">
        <v>0.20833333333333401</v>
      </c>
      <c r="AR16" s="30">
        <v>9</v>
      </c>
      <c r="AS16" s="57">
        <v>-2</v>
      </c>
      <c r="AT16" s="57">
        <v>0.83</v>
      </c>
      <c r="AU16" s="56">
        <v>78.8</v>
      </c>
      <c r="AV16" s="57">
        <v>77.900000000000006</v>
      </c>
      <c r="AW16" s="57">
        <f t="shared" si="10"/>
        <v>-1.120000000000009</v>
      </c>
      <c r="AX16" s="57">
        <f t="shared" si="11"/>
        <v>-43.798207852194345</v>
      </c>
      <c r="AZ16" s="60"/>
      <c r="BA16" s="30">
        <v>0.23094688221709006</v>
      </c>
      <c r="BB16" s="82">
        <f t="shared" si="16"/>
        <v>169.327</v>
      </c>
      <c r="BC16" s="50">
        <v>0.20833333333333401</v>
      </c>
      <c r="BD16" s="30">
        <v>9</v>
      </c>
      <c r="BE16" s="57">
        <v>-2</v>
      </c>
      <c r="BF16" s="57">
        <v>0.83</v>
      </c>
      <c r="BG16" s="56">
        <v>78.8</v>
      </c>
      <c r="BH16" s="57">
        <v>83.3</v>
      </c>
      <c r="BI16" s="57">
        <f t="shared" si="12"/>
        <v>-6.5200000000000005</v>
      </c>
      <c r="BJ16" s="57">
        <f t="shared" si="13"/>
        <v>-254.96813856812935</v>
      </c>
      <c r="BK16" s="60"/>
      <c r="BL16" s="60"/>
      <c r="BM16" s="60"/>
      <c r="BN16" s="60"/>
      <c r="BO16" s="60"/>
      <c r="BP16" s="35"/>
      <c r="BQ16" s="60"/>
      <c r="BR16" s="60"/>
    </row>
    <row r="17" spans="5:70" x14ac:dyDescent="0.25">
      <c r="E17" s="30">
        <v>0.23094688221709006</v>
      </c>
      <c r="F17" s="82">
        <f t="shared" si="14"/>
        <v>151.05799999999999</v>
      </c>
      <c r="G17" s="50">
        <v>0.25</v>
      </c>
      <c r="H17" s="30">
        <v>7</v>
      </c>
      <c r="I17" s="47">
        <v>0.625</v>
      </c>
      <c r="J17" s="47">
        <v>0.83</v>
      </c>
      <c r="K17" s="47">
        <v>96.8</v>
      </c>
      <c r="L17" s="46">
        <v>80</v>
      </c>
      <c r="M17" s="47">
        <f t="shared" si="0"/>
        <v>13.119999999999997</v>
      </c>
      <c r="N17" s="47">
        <f t="shared" si="1"/>
        <v>457.70922863741328</v>
      </c>
      <c r="O17" s="57">
        <v>-0.375</v>
      </c>
      <c r="P17" s="57">
        <v>0.83</v>
      </c>
      <c r="Q17" s="57">
        <v>98.6</v>
      </c>
      <c r="R17" s="56">
        <v>80</v>
      </c>
      <c r="S17" s="57">
        <f t="shared" si="2"/>
        <v>18.136249999999993</v>
      </c>
      <c r="T17" s="57">
        <f t="shared" si="3"/>
        <v>632.70800288683574</v>
      </c>
      <c r="U17" s="47">
        <v>-0.75</v>
      </c>
      <c r="V17" s="47">
        <v>0.83</v>
      </c>
      <c r="W17" s="47">
        <v>95</v>
      </c>
      <c r="X17" s="46">
        <v>80</v>
      </c>
      <c r="Y17" s="47">
        <f t="shared" si="4"/>
        <v>10.486249999999997</v>
      </c>
      <c r="Z17" s="47">
        <f t="shared" si="5"/>
        <v>365.82724076212457</v>
      </c>
      <c r="AA17" s="57">
        <v>-5.125</v>
      </c>
      <c r="AB17" s="57">
        <v>0.83</v>
      </c>
      <c r="AC17" s="57">
        <v>96.8</v>
      </c>
      <c r="AD17" s="56">
        <v>80</v>
      </c>
      <c r="AE17" s="57">
        <f t="shared" si="6"/>
        <v>23.806249999999999</v>
      </c>
      <c r="AF17" s="57">
        <f t="shared" si="7"/>
        <v>830.51374422632784</v>
      </c>
      <c r="AG17" s="47">
        <v>-0.75</v>
      </c>
      <c r="AH17" s="47">
        <v>0.83</v>
      </c>
      <c r="AI17" s="47">
        <v>96.8</v>
      </c>
      <c r="AJ17" s="46">
        <v>80</v>
      </c>
      <c r="AK17" s="47">
        <f t="shared" si="8"/>
        <v>20.486249999999998</v>
      </c>
      <c r="AL17" s="47">
        <f t="shared" si="9"/>
        <v>714.69098210161656</v>
      </c>
      <c r="AN17" s="60"/>
      <c r="AO17" s="30">
        <v>0.23094688221709006</v>
      </c>
      <c r="AP17" s="82">
        <f t="shared" si="15"/>
        <v>169.327</v>
      </c>
      <c r="AQ17" s="50">
        <v>0.25</v>
      </c>
      <c r="AR17" s="30">
        <v>7</v>
      </c>
      <c r="AS17" s="57">
        <v>-2</v>
      </c>
      <c r="AT17" s="57">
        <v>0.83</v>
      </c>
      <c r="AU17" s="56">
        <v>78.8</v>
      </c>
      <c r="AV17" s="57">
        <v>77.540000000000006</v>
      </c>
      <c r="AW17" s="57">
        <f t="shared" si="10"/>
        <v>-2.4200000000000093</v>
      </c>
      <c r="AX17" s="57">
        <f t="shared" si="11"/>
        <v>-94.635413394919524</v>
      </c>
      <c r="AZ17" s="60"/>
      <c r="BA17" s="30">
        <v>0.23094688221709006</v>
      </c>
      <c r="BB17" s="82">
        <f t="shared" si="16"/>
        <v>169.327</v>
      </c>
      <c r="BC17" s="50">
        <v>0.25</v>
      </c>
      <c r="BD17" s="30">
        <v>7</v>
      </c>
      <c r="BE17" s="57">
        <v>-2</v>
      </c>
      <c r="BF17" s="57">
        <v>0.83</v>
      </c>
      <c r="BG17" s="56">
        <v>78.8</v>
      </c>
      <c r="BH17" s="57">
        <v>83.3</v>
      </c>
      <c r="BI17" s="57">
        <f t="shared" si="12"/>
        <v>-8.18</v>
      </c>
      <c r="BJ17" s="57">
        <f t="shared" si="13"/>
        <v>-319.88333949191684</v>
      </c>
      <c r="BK17" s="60"/>
      <c r="BL17" s="60"/>
      <c r="BM17" s="60"/>
      <c r="BN17" s="60"/>
      <c r="BO17" s="60"/>
      <c r="BP17" s="35"/>
      <c r="BQ17" s="60"/>
      <c r="BR17" s="60"/>
    </row>
    <row r="18" spans="5:70" x14ac:dyDescent="0.25">
      <c r="E18" s="30">
        <v>0.23094688221709006</v>
      </c>
      <c r="F18" s="82">
        <f t="shared" si="14"/>
        <v>151.05799999999999</v>
      </c>
      <c r="G18" s="50">
        <v>0.29166666666666702</v>
      </c>
      <c r="H18" s="30">
        <v>6</v>
      </c>
      <c r="I18" s="47">
        <v>0.625</v>
      </c>
      <c r="J18" s="47">
        <v>0.83</v>
      </c>
      <c r="K18" s="47">
        <v>96.8</v>
      </c>
      <c r="L18" s="46">
        <v>80</v>
      </c>
      <c r="M18" s="47">
        <f t="shared" si="0"/>
        <v>12.289999999999997</v>
      </c>
      <c r="N18" s="47">
        <f t="shared" si="1"/>
        <v>428.75353810623545</v>
      </c>
      <c r="O18" s="57">
        <v>-0.375</v>
      </c>
      <c r="P18" s="57">
        <v>0.83</v>
      </c>
      <c r="Q18" s="57">
        <v>98.6</v>
      </c>
      <c r="R18" s="56">
        <v>80</v>
      </c>
      <c r="S18" s="57">
        <f t="shared" si="2"/>
        <v>17.306249999999995</v>
      </c>
      <c r="T18" s="57">
        <f t="shared" si="3"/>
        <v>603.75231235565798</v>
      </c>
      <c r="U18" s="47">
        <v>-0.75</v>
      </c>
      <c r="V18" s="47">
        <v>0.83</v>
      </c>
      <c r="W18" s="47">
        <v>95</v>
      </c>
      <c r="X18" s="46">
        <v>80</v>
      </c>
      <c r="Y18" s="47">
        <f t="shared" si="4"/>
        <v>9.6562499999999964</v>
      </c>
      <c r="Z18" s="47">
        <f t="shared" si="5"/>
        <v>336.87155023094675</v>
      </c>
      <c r="AA18" s="57">
        <v>-5.125</v>
      </c>
      <c r="AB18" s="57">
        <v>0.83</v>
      </c>
      <c r="AC18" s="57">
        <v>96.8</v>
      </c>
      <c r="AD18" s="56">
        <v>80</v>
      </c>
      <c r="AE18" s="57">
        <f t="shared" si="6"/>
        <v>22.976249999999997</v>
      </c>
      <c r="AF18" s="57">
        <f t="shared" si="7"/>
        <v>801.55805369514997</v>
      </c>
      <c r="AG18" s="47">
        <v>-0.75</v>
      </c>
      <c r="AH18" s="47">
        <v>0.83</v>
      </c>
      <c r="AI18" s="47">
        <v>96.8</v>
      </c>
      <c r="AJ18" s="46">
        <v>80</v>
      </c>
      <c r="AK18" s="47">
        <f t="shared" si="8"/>
        <v>19.656249999999996</v>
      </c>
      <c r="AL18" s="47">
        <f t="shared" si="9"/>
        <v>685.73529157043868</v>
      </c>
      <c r="AN18" s="60"/>
      <c r="AO18" s="30">
        <v>0.23094688221709006</v>
      </c>
      <c r="AP18" s="82">
        <f t="shared" si="15"/>
        <v>169.327</v>
      </c>
      <c r="AQ18" s="50">
        <v>0.29166666666666702</v>
      </c>
      <c r="AR18" s="30">
        <v>6</v>
      </c>
      <c r="AS18" s="57">
        <v>-2</v>
      </c>
      <c r="AT18" s="57">
        <v>0.83</v>
      </c>
      <c r="AU18" s="56">
        <v>78.8</v>
      </c>
      <c r="AV18" s="57">
        <v>79.34</v>
      </c>
      <c r="AW18" s="57">
        <f t="shared" si="10"/>
        <v>-5.050000000000006</v>
      </c>
      <c r="AX18" s="57">
        <f t="shared" si="11"/>
        <v>-197.48299076212493</v>
      </c>
      <c r="AZ18" s="60"/>
      <c r="BA18" s="30">
        <v>0.23094688221709006</v>
      </c>
      <c r="BB18" s="82">
        <f t="shared" si="16"/>
        <v>169.327</v>
      </c>
      <c r="BC18" s="50">
        <v>0.29166666666666702</v>
      </c>
      <c r="BD18" s="30">
        <v>6</v>
      </c>
      <c r="BE18" s="57">
        <v>-2</v>
      </c>
      <c r="BF18" s="57">
        <v>0.83</v>
      </c>
      <c r="BG18" s="56">
        <v>78.8</v>
      </c>
      <c r="BH18" s="57">
        <v>82.94</v>
      </c>
      <c r="BI18" s="57">
        <f t="shared" si="12"/>
        <v>-8.65</v>
      </c>
      <c r="BJ18" s="57">
        <f t="shared" si="13"/>
        <v>-338.26294457274827</v>
      </c>
      <c r="BK18" s="60"/>
      <c r="BL18" s="60"/>
      <c r="BM18" s="60"/>
      <c r="BN18" s="60"/>
      <c r="BO18" s="60"/>
      <c r="BP18" s="35"/>
      <c r="BQ18" s="60"/>
      <c r="BR18" s="60"/>
    </row>
    <row r="19" spans="5:70" x14ac:dyDescent="0.25">
      <c r="E19" s="30">
        <v>0.23094688221709006</v>
      </c>
      <c r="F19" s="82">
        <f t="shared" si="14"/>
        <v>151.05799999999999</v>
      </c>
      <c r="G19" s="50">
        <v>0.33333333333333398</v>
      </c>
      <c r="H19" s="30">
        <v>6</v>
      </c>
      <c r="I19" s="47">
        <v>0.625</v>
      </c>
      <c r="J19" s="47">
        <v>0.83</v>
      </c>
      <c r="K19" s="47">
        <v>96.8</v>
      </c>
      <c r="L19" s="46">
        <v>80</v>
      </c>
      <c r="M19" s="47">
        <f t="shared" si="0"/>
        <v>12.289999999999997</v>
      </c>
      <c r="N19" s="47">
        <f t="shared" si="1"/>
        <v>428.75353810623545</v>
      </c>
      <c r="O19" s="57">
        <v>-0.375</v>
      </c>
      <c r="P19" s="57">
        <v>0.83</v>
      </c>
      <c r="Q19" s="57">
        <v>98.6</v>
      </c>
      <c r="R19" s="56">
        <v>80</v>
      </c>
      <c r="S19" s="57">
        <f t="shared" si="2"/>
        <v>17.306249999999995</v>
      </c>
      <c r="T19" s="57">
        <f t="shared" si="3"/>
        <v>603.75231235565798</v>
      </c>
      <c r="U19" s="47">
        <v>-0.75</v>
      </c>
      <c r="V19" s="47">
        <v>0.83</v>
      </c>
      <c r="W19" s="47">
        <v>95</v>
      </c>
      <c r="X19" s="46">
        <v>80</v>
      </c>
      <c r="Y19" s="47">
        <f t="shared" si="4"/>
        <v>9.6562499999999964</v>
      </c>
      <c r="Z19" s="47">
        <f t="shared" si="5"/>
        <v>336.87155023094675</v>
      </c>
      <c r="AA19" s="57">
        <v>-5.125</v>
      </c>
      <c r="AB19" s="57">
        <v>0.83</v>
      </c>
      <c r="AC19" s="57">
        <v>96.8</v>
      </c>
      <c r="AD19" s="56">
        <v>80</v>
      </c>
      <c r="AE19" s="57">
        <f t="shared" si="6"/>
        <v>22.976249999999997</v>
      </c>
      <c r="AF19" s="57">
        <f t="shared" si="7"/>
        <v>801.55805369514997</v>
      </c>
      <c r="AG19" s="47">
        <v>-0.75</v>
      </c>
      <c r="AH19" s="47">
        <v>0.83</v>
      </c>
      <c r="AI19" s="47">
        <v>96.8</v>
      </c>
      <c r="AJ19" s="46">
        <v>80</v>
      </c>
      <c r="AK19" s="47">
        <f t="shared" si="8"/>
        <v>19.656249999999996</v>
      </c>
      <c r="AL19" s="47">
        <f t="shared" si="9"/>
        <v>685.73529157043868</v>
      </c>
      <c r="AN19" s="60"/>
      <c r="AO19" s="30">
        <v>0.23094688221709006</v>
      </c>
      <c r="AP19" s="82">
        <f t="shared" si="15"/>
        <v>169.327</v>
      </c>
      <c r="AQ19" s="50">
        <v>0.33333333333333398</v>
      </c>
      <c r="AR19" s="30">
        <v>6</v>
      </c>
      <c r="AS19" s="57">
        <v>-2</v>
      </c>
      <c r="AT19" s="57">
        <v>0.83</v>
      </c>
      <c r="AU19" s="56">
        <v>78.8</v>
      </c>
      <c r="AV19" s="57">
        <v>82.759999999999991</v>
      </c>
      <c r="AW19" s="57">
        <f t="shared" si="10"/>
        <v>-8.4699999999999935</v>
      </c>
      <c r="AX19" s="57">
        <f t="shared" si="11"/>
        <v>-331.22394688221681</v>
      </c>
      <c r="AZ19" s="60"/>
      <c r="BA19" s="30">
        <v>0.23094688221709006</v>
      </c>
      <c r="BB19" s="82">
        <f t="shared" si="16"/>
        <v>169.327</v>
      </c>
      <c r="BC19" s="50">
        <v>0.33333333333333398</v>
      </c>
      <c r="BD19" s="30">
        <v>6</v>
      </c>
      <c r="BE19" s="57">
        <v>-2</v>
      </c>
      <c r="BF19" s="57">
        <v>0.83</v>
      </c>
      <c r="BG19" s="56">
        <v>78.8</v>
      </c>
      <c r="BH19" s="57">
        <v>84.56</v>
      </c>
      <c r="BI19" s="57">
        <f t="shared" si="12"/>
        <v>-10.270000000000005</v>
      </c>
      <c r="BJ19" s="57">
        <f t="shared" si="13"/>
        <v>-401.61392378752902</v>
      </c>
      <c r="BK19" s="60"/>
      <c r="BL19" s="60"/>
      <c r="BM19" s="60"/>
      <c r="BN19" s="60"/>
      <c r="BO19" s="60"/>
      <c r="BP19" s="35"/>
      <c r="BQ19" s="60"/>
      <c r="BR19" s="60"/>
    </row>
    <row r="20" spans="5:70" x14ac:dyDescent="0.25">
      <c r="E20" s="30">
        <v>0.23094688221709006</v>
      </c>
      <c r="F20" s="82">
        <f t="shared" si="14"/>
        <v>151.05799999999999</v>
      </c>
      <c r="G20" s="50">
        <v>0.375</v>
      </c>
      <c r="H20" s="30">
        <v>6</v>
      </c>
      <c r="I20" s="47">
        <v>0.625</v>
      </c>
      <c r="J20" s="47">
        <v>0.83</v>
      </c>
      <c r="K20" s="47">
        <v>96.8</v>
      </c>
      <c r="L20" s="46">
        <v>80</v>
      </c>
      <c r="M20" s="47">
        <f t="shared" si="0"/>
        <v>12.289999999999997</v>
      </c>
      <c r="N20" s="47">
        <f t="shared" si="1"/>
        <v>428.75353810623545</v>
      </c>
      <c r="O20" s="57">
        <v>-0.375</v>
      </c>
      <c r="P20" s="57">
        <v>0.83</v>
      </c>
      <c r="Q20" s="57">
        <v>98.6</v>
      </c>
      <c r="R20" s="56">
        <v>80</v>
      </c>
      <c r="S20" s="57">
        <f t="shared" si="2"/>
        <v>17.306249999999995</v>
      </c>
      <c r="T20" s="57">
        <f t="shared" si="3"/>
        <v>603.75231235565798</v>
      </c>
      <c r="U20" s="47">
        <v>-0.75</v>
      </c>
      <c r="V20" s="47">
        <v>0.83</v>
      </c>
      <c r="W20" s="47">
        <v>95</v>
      </c>
      <c r="X20" s="46">
        <v>80</v>
      </c>
      <c r="Y20" s="47">
        <f t="shared" si="4"/>
        <v>9.6562499999999964</v>
      </c>
      <c r="Z20" s="47">
        <f t="shared" si="5"/>
        <v>336.87155023094675</v>
      </c>
      <c r="AA20" s="57">
        <v>-5.125</v>
      </c>
      <c r="AB20" s="57">
        <v>0.83</v>
      </c>
      <c r="AC20" s="57">
        <v>96.8</v>
      </c>
      <c r="AD20" s="56">
        <v>80</v>
      </c>
      <c r="AE20" s="57">
        <f t="shared" si="6"/>
        <v>22.976249999999997</v>
      </c>
      <c r="AF20" s="57">
        <f t="shared" si="7"/>
        <v>801.55805369514997</v>
      </c>
      <c r="AG20" s="47">
        <v>-0.75</v>
      </c>
      <c r="AH20" s="47">
        <v>0.83</v>
      </c>
      <c r="AI20" s="47">
        <v>96.8</v>
      </c>
      <c r="AJ20" s="46">
        <v>80</v>
      </c>
      <c r="AK20" s="47">
        <f t="shared" si="8"/>
        <v>19.656249999999996</v>
      </c>
      <c r="AL20" s="47">
        <f t="shared" si="9"/>
        <v>685.73529157043868</v>
      </c>
      <c r="AN20" s="60"/>
      <c r="AO20" s="30">
        <v>0.23094688221709006</v>
      </c>
      <c r="AP20" s="82">
        <f t="shared" si="15"/>
        <v>169.327</v>
      </c>
      <c r="AQ20" s="50">
        <v>0.375</v>
      </c>
      <c r="AR20" s="30">
        <v>6</v>
      </c>
      <c r="AS20" s="57">
        <v>-2</v>
      </c>
      <c r="AT20" s="57">
        <v>0.83</v>
      </c>
      <c r="AU20" s="56">
        <v>78.8</v>
      </c>
      <c r="AV20" s="57">
        <v>87.61999999999999</v>
      </c>
      <c r="AW20" s="57">
        <f t="shared" si="10"/>
        <v>-13.329999999999993</v>
      </c>
      <c r="AX20" s="57">
        <f t="shared" si="11"/>
        <v>-521.27688452655855</v>
      </c>
      <c r="AZ20" s="60"/>
      <c r="BA20" s="30">
        <v>0.23094688221709006</v>
      </c>
      <c r="BB20" s="82">
        <f t="shared" si="16"/>
        <v>169.327</v>
      </c>
      <c r="BC20" s="50">
        <v>0.375</v>
      </c>
      <c r="BD20" s="30">
        <v>6</v>
      </c>
      <c r="BE20" s="57">
        <v>-2</v>
      </c>
      <c r="BF20" s="57">
        <v>0.83</v>
      </c>
      <c r="BG20" s="56">
        <v>78.8</v>
      </c>
      <c r="BH20" s="57">
        <v>87.080000000000013</v>
      </c>
      <c r="BI20" s="57">
        <f t="shared" si="12"/>
        <v>-12.790000000000015</v>
      </c>
      <c r="BJ20" s="57">
        <f t="shared" si="13"/>
        <v>-500.15989145496593</v>
      </c>
      <c r="BK20" s="60"/>
      <c r="BL20" s="60"/>
      <c r="BM20" s="60"/>
      <c r="BN20" s="60"/>
      <c r="BO20" s="60"/>
      <c r="BP20" s="35"/>
      <c r="BQ20" s="60"/>
      <c r="BR20" s="60"/>
    </row>
    <row r="21" spans="5:70" x14ac:dyDescent="0.25">
      <c r="E21" s="30">
        <v>0.23094688221709006</v>
      </c>
      <c r="F21" s="82">
        <f t="shared" si="14"/>
        <v>151.05799999999999</v>
      </c>
      <c r="G21" s="50">
        <v>0.41666666666666702</v>
      </c>
      <c r="H21" s="30">
        <v>6</v>
      </c>
      <c r="I21" s="47">
        <v>0.625</v>
      </c>
      <c r="J21" s="47">
        <v>0.83</v>
      </c>
      <c r="K21" s="47">
        <v>96.8</v>
      </c>
      <c r="L21" s="46">
        <v>80</v>
      </c>
      <c r="M21" s="47">
        <f t="shared" si="0"/>
        <v>12.289999999999997</v>
      </c>
      <c r="N21" s="47">
        <f t="shared" si="1"/>
        <v>428.75353810623545</v>
      </c>
      <c r="O21" s="57">
        <v>-0.375</v>
      </c>
      <c r="P21" s="57">
        <v>0.83</v>
      </c>
      <c r="Q21" s="57">
        <v>98.6</v>
      </c>
      <c r="R21" s="56">
        <v>80</v>
      </c>
      <c r="S21" s="57">
        <f t="shared" si="2"/>
        <v>17.306249999999995</v>
      </c>
      <c r="T21" s="57">
        <f t="shared" si="3"/>
        <v>603.75231235565798</v>
      </c>
      <c r="U21" s="47">
        <v>-0.75</v>
      </c>
      <c r="V21" s="47">
        <v>0.83</v>
      </c>
      <c r="W21" s="47">
        <v>95</v>
      </c>
      <c r="X21" s="46">
        <v>80</v>
      </c>
      <c r="Y21" s="47">
        <f t="shared" si="4"/>
        <v>9.6562499999999964</v>
      </c>
      <c r="Z21" s="47">
        <f t="shared" si="5"/>
        <v>336.87155023094675</v>
      </c>
      <c r="AA21" s="57">
        <v>-5.125</v>
      </c>
      <c r="AB21" s="57">
        <v>0.83</v>
      </c>
      <c r="AC21" s="57">
        <v>96.8</v>
      </c>
      <c r="AD21" s="56">
        <v>80</v>
      </c>
      <c r="AE21" s="57">
        <f t="shared" si="6"/>
        <v>22.976249999999997</v>
      </c>
      <c r="AF21" s="57">
        <f t="shared" si="7"/>
        <v>801.55805369514997</v>
      </c>
      <c r="AG21" s="47">
        <v>-0.75</v>
      </c>
      <c r="AH21" s="47">
        <v>0.83</v>
      </c>
      <c r="AI21" s="47">
        <v>96.8</v>
      </c>
      <c r="AJ21" s="46">
        <v>80</v>
      </c>
      <c r="AK21" s="47">
        <f t="shared" si="8"/>
        <v>19.656249999999996</v>
      </c>
      <c r="AL21" s="47">
        <f t="shared" si="9"/>
        <v>685.73529157043868</v>
      </c>
      <c r="AN21" s="60"/>
      <c r="AO21" s="30">
        <v>0.23094688221709006</v>
      </c>
      <c r="AP21" s="82">
        <f t="shared" si="15"/>
        <v>169.327</v>
      </c>
      <c r="AQ21" s="50">
        <v>0.41666666666666702</v>
      </c>
      <c r="AR21" s="30">
        <v>6</v>
      </c>
      <c r="AS21" s="57">
        <v>-2</v>
      </c>
      <c r="AT21" s="57">
        <v>0.83</v>
      </c>
      <c r="AU21" s="56">
        <v>87.8</v>
      </c>
      <c r="AV21" s="57">
        <v>95.36</v>
      </c>
      <c r="AW21" s="57">
        <f t="shared" si="10"/>
        <v>-12.070000000000002</v>
      </c>
      <c r="AX21" s="57">
        <f t="shared" si="11"/>
        <v>-472.00390069284072</v>
      </c>
      <c r="AZ21" s="60"/>
      <c r="BA21" s="30">
        <v>0.23094688221709006</v>
      </c>
      <c r="BB21" s="82">
        <f t="shared" si="16"/>
        <v>169.327</v>
      </c>
      <c r="BC21" s="50">
        <v>0.41666666666666702</v>
      </c>
      <c r="BD21" s="30">
        <v>6</v>
      </c>
      <c r="BE21" s="57">
        <v>-2</v>
      </c>
      <c r="BF21" s="57">
        <v>0.83</v>
      </c>
      <c r="BG21" s="56">
        <v>87.8</v>
      </c>
      <c r="BH21" s="57">
        <v>92.11999999999999</v>
      </c>
      <c r="BI21" s="57">
        <f t="shared" si="12"/>
        <v>-8.829999999999993</v>
      </c>
      <c r="BJ21" s="57">
        <f t="shared" si="13"/>
        <v>-345.30194226327916</v>
      </c>
      <c r="BK21" s="60"/>
      <c r="BL21" s="60"/>
      <c r="BM21" s="60"/>
      <c r="BN21" s="60"/>
      <c r="BO21" s="60"/>
      <c r="BP21" s="35"/>
      <c r="BQ21" s="60"/>
      <c r="BR21" s="60"/>
    </row>
    <row r="22" spans="5:70" x14ac:dyDescent="0.25">
      <c r="E22" s="30">
        <v>0.23094688221709006</v>
      </c>
      <c r="F22" s="82">
        <f t="shared" si="14"/>
        <v>151.05799999999999</v>
      </c>
      <c r="G22" s="50">
        <v>0.45833333333333398</v>
      </c>
      <c r="H22" s="30">
        <v>6</v>
      </c>
      <c r="I22" s="47">
        <v>0.625</v>
      </c>
      <c r="J22" s="47">
        <v>0.83</v>
      </c>
      <c r="K22" s="47">
        <v>96.8</v>
      </c>
      <c r="L22" s="46">
        <v>80</v>
      </c>
      <c r="M22" s="47">
        <f t="shared" si="0"/>
        <v>12.289999999999997</v>
      </c>
      <c r="N22" s="47">
        <f t="shared" si="1"/>
        <v>428.75353810623545</v>
      </c>
      <c r="O22" s="57">
        <v>-0.375</v>
      </c>
      <c r="P22" s="57">
        <v>0.83</v>
      </c>
      <c r="Q22" s="57">
        <v>98.6</v>
      </c>
      <c r="R22" s="56">
        <v>80</v>
      </c>
      <c r="S22" s="57">
        <f t="shared" si="2"/>
        <v>17.306249999999995</v>
      </c>
      <c r="T22" s="57">
        <f t="shared" si="3"/>
        <v>603.75231235565798</v>
      </c>
      <c r="U22" s="47">
        <v>-0.75</v>
      </c>
      <c r="V22" s="47">
        <v>0.83</v>
      </c>
      <c r="W22" s="47">
        <v>95</v>
      </c>
      <c r="X22" s="46">
        <v>80</v>
      </c>
      <c r="Y22" s="47">
        <f t="shared" si="4"/>
        <v>9.6562499999999964</v>
      </c>
      <c r="Z22" s="47">
        <f t="shared" si="5"/>
        <v>336.87155023094675</v>
      </c>
      <c r="AA22" s="57">
        <v>-5.125</v>
      </c>
      <c r="AB22" s="57">
        <v>0.83</v>
      </c>
      <c r="AC22" s="57">
        <v>96.8</v>
      </c>
      <c r="AD22" s="56">
        <v>80</v>
      </c>
      <c r="AE22" s="57">
        <f t="shared" si="6"/>
        <v>22.976249999999997</v>
      </c>
      <c r="AF22" s="57">
        <f t="shared" si="7"/>
        <v>801.55805369514997</v>
      </c>
      <c r="AG22" s="47">
        <v>-0.75</v>
      </c>
      <c r="AH22" s="47">
        <v>0.83</v>
      </c>
      <c r="AI22" s="47">
        <v>96.8</v>
      </c>
      <c r="AJ22" s="46">
        <v>80</v>
      </c>
      <c r="AK22" s="47">
        <f t="shared" si="8"/>
        <v>19.656249999999996</v>
      </c>
      <c r="AL22" s="47">
        <f t="shared" si="9"/>
        <v>685.73529157043868</v>
      </c>
      <c r="AN22" s="60"/>
      <c r="AO22" s="30">
        <v>0.23094688221709006</v>
      </c>
      <c r="AP22" s="82">
        <f t="shared" si="15"/>
        <v>169.327</v>
      </c>
      <c r="AQ22" s="50">
        <v>0.45833333333333398</v>
      </c>
      <c r="AR22" s="30">
        <v>6</v>
      </c>
      <c r="AS22" s="57">
        <v>-2</v>
      </c>
      <c r="AT22" s="57">
        <v>0.83</v>
      </c>
      <c r="AU22" s="56">
        <v>91.4</v>
      </c>
      <c r="AV22" s="57">
        <v>100.94</v>
      </c>
      <c r="AW22" s="57">
        <f t="shared" si="10"/>
        <v>-14.049999999999994</v>
      </c>
      <c r="AX22" s="57">
        <f t="shared" si="11"/>
        <v>-549.43287528868336</v>
      </c>
      <c r="AZ22" s="60"/>
      <c r="BA22" s="30">
        <v>0.23094688221709006</v>
      </c>
      <c r="BB22" s="82">
        <f t="shared" si="16"/>
        <v>169.327</v>
      </c>
      <c r="BC22" s="50">
        <v>0.45833333333333398</v>
      </c>
      <c r="BD22" s="30">
        <v>6</v>
      </c>
      <c r="BE22" s="57">
        <v>-2</v>
      </c>
      <c r="BF22" s="57">
        <v>0.83</v>
      </c>
      <c r="BG22" s="56">
        <v>91.4</v>
      </c>
      <c r="BH22" s="57">
        <v>94.82</v>
      </c>
      <c r="BI22" s="57">
        <f t="shared" si="12"/>
        <v>-7.9299999999999873</v>
      </c>
      <c r="BJ22" s="57">
        <f t="shared" si="13"/>
        <v>-310.10695381062305</v>
      </c>
      <c r="BK22" s="60"/>
      <c r="BL22" s="60"/>
      <c r="BM22" s="60"/>
      <c r="BN22" s="60"/>
      <c r="BO22" s="60"/>
      <c r="BP22" s="35"/>
      <c r="BQ22" s="60"/>
      <c r="BR22" s="60"/>
    </row>
    <row r="23" spans="5:70" x14ac:dyDescent="0.25">
      <c r="E23" s="30">
        <v>0.23094688221709006</v>
      </c>
      <c r="F23" s="82">
        <f t="shared" si="14"/>
        <v>151.05799999999999</v>
      </c>
      <c r="G23" s="50">
        <v>0.5</v>
      </c>
      <c r="H23" s="30">
        <v>7</v>
      </c>
      <c r="I23" s="47">
        <v>0.625</v>
      </c>
      <c r="J23" s="47">
        <v>0.83</v>
      </c>
      <c r="K23" s="47">
        <v>96.8</v>
      </c>
      <c r="L23" s="46">
        <v>80</v>
      </c>
      <c r="M23" s="47">
        <f t="shared" si="0"/>
        <v>13.119999999999997</v>
      </c>
      <c r="N23" s="47">
        <f t="shared" si="1"/>
        <v>457.70922863741328</v>
      </c>
      <c r="O23" s="57">
        <v>-0.375</v>
      </c>
      <c r="P23" s="57">
        <v>0.83</v>
      </c>
      <c r="Q23" s="57">
        <v>98.6</v>
      </c>
      <c r="R23" s="56">
        <v>80</v>
      </c>
      <c r="S23" s="57">
        <f t="shared" si="2"/>
        <v>18.136249999999993</v>
      </c>
      <c r="T23" s="57">
        <f t="shared" si="3"/>
        <v>632.70800288683574</v>
      </c>
      <c r="U23" s="47">
        <v>-0.75</v>
      </c>
      <c r="V23" s="47">
        <v>0.83</v>
      </c>
      <c r="W23" s="47">
        <v>95</v>
      </c>
      <c r="X23" s="46">
        <v>80</v>
      </c>
      <c r="Y23" s="47">
        <f t="shared" si="4"/>
        <v>10.486249999999997</v>
      </c>
      <c r="Z23" s="47">
        <f t="shared" si="5"/>
        <v>365.82724076212457</v>
      </c>
      <c r="AA23" s="57">
        <v>-5.125</v>
      </c>
      <c r="AB23" s="57">
        <v>0.83</v>
      </c>
      <c r="AC23" s="57">
        <v>96.8</v>
      </c>
      <c r="AD23" s="56">
        <v>80</v>
      </c>
      <c r="AE23" s="57">
        <f t="shared" si="6"/>
        <v>23.806249999999999</v>
      </c>
      <c r="AF23" s="57">
        <f t="shared" si="7"/>
        <v>830.51374422632784</v>
      </c>
      <c r="AG23" s="47">
        <v>-0.75</v>
      </c>
      <c r="AH23" s="47">
        <v>0.83</v>
      </c>
      <c r="AI23" s="47">
        <v>96.8</v>
      </c>
      <c r="AJ23" s="46">
        <v>80</v>
      </c>
      <c r="AK23" s="47">
        <f t="shared" si="8"/>
        <v>20.486249999999998</v>
      </c>
      <c r="AL23" s="47">
        <f t="shared" si="9"/>
        <v>714.69098210161656</v>
      </c>
      <c r="AN23" s="60"/>
      <c r="AO23" s="30">
        <v>0.23094688221709006</v>
      </c>
      <c r="AP23" s="82">
        <f t="shared" si="15"/>
        <v>169.327</v>
      </c>
      <c r="AQ23" s="50">
        <v>0.5</v>
      </c>
      <c r="AR23" s="30">
        <v>7</v>
      </c>
      <c r="AS23" s="57">
        <v>-2</v>
      </c>
      <c r="AT23" s="57">
        <v>0.83</v>
      </c>
      <c r="AU23" s="56">
        <v>91.4</v>
      </c>
      <c r="AV23" s="57">
        <v>107.24</v>
      </c>
      <c r="AW23" s="57">
        <f t="shared" si="10"/>
        <v>-19.519999999999989</v>
      </c>
      <c r="AX23" s="57">
        <f t="shared" si="11"/>
        <v>-763.34019399538056</v>
      </c>
      <c r="AZ23" s="60"/>
      <c r="BA23" s="30">
        <v>0.23094688221709006</v>
      </c>
      <c r="BB23" s="82">
        <f t="shared" si="16"/>
        <v>169.327</v>
      </c>
      <c r="BC23" s="50">
        <v>0.5</v>
      </c>
      <c r="BD23" s="30">
        <v>7</v>
      </c>
      <c r="BE23" s="57">
        <v>-2</v>
      </c>
      <c r="BF23" s="57">
        <v>0.83</v>
      </c>
      <c r="BG23" s="56">
        <v>91.4</v>
      </c>
      <c r="BH23" s="57">
        <v>96.080000000000013</v>
      </c>
      <c r="BI23" s="57">
        <f t="shared" si="12"/>
        <v>-8.3600000000000065</v>
      </c>
      <c r="BJ23" s="57">
        <f t="shared" si="13"/>
        <v>-326.9223371824483</v>
      </c>
      <c r="BK23" s="60"/>
      <c r="BL23" s="60"/>
      <c r="BM23" s="60"/>
      <c r="BN23" s="60"/>
      <c r="BO23" s="60"/>
      <c r="BP23" s="35"/>
      <c r="BQ23" s="60"/>
      <c r="BR23" s="60"/>
    </row>
    <row r="24" spans="5:70" x14ac:dyDescent="0.25">
      <c r="E24" s="30">
        <v>0.23094688221709006</v>
      </c>
      <c r="F24" s="82">
        <f t="shared" si="14"/>
        <v>151.05799999999999</v>
      </c>
      <c r="G24" s="50">
        <v>0.54166666666666696</v>
      </c>
      <c r="H24" s="30">
        <v>8</v>
      </c>
      <c r="I24" s="47">
        <v>0.625</v>
      </c>
      <c r="J24" s="47">
        <v>0.83</v>
      </c>
      <c r="K24" s="47">
        <v>96.8</v>
      </c>
      <c r="L24" s="46">
        <v>80</v>
      </c>
      <c r="M24" s="47">
        <f t="shared" si="0"/>
        <v>13.949999999999996</v>
      </c>
      <c r="N24" s="47">
        <f t="shared" si="1"/>
        <v>486.66491916859104</v>
      </c>
      <c r="O24" s="57">
        <v>-0.375</v>
      </c>
      <c r="P24" s="57">
        <v>0.83</v>
      </c>
      <c r="Q24" s="57">
        <v>98.6</v>
      </c>
      <c r="R24" s="56">
        <v>80</v>
      </c>
      <c r="S24" s="57">
        <f t="shared" si="2"/>
        <v>18.966249999999995</v>
      </c>
      <c r="T24" s="57">
        <f t="shared" si="3"/>
        <v>661.66369341801362</v>
      </c>
      <c r="U24" s="47">
        <v>-0.75</v>
      </c>
      <c r="V24" s="47">
        <v>0.83</v>
      </c>
      <c r="W24" s="47">
        <v>95</v>
      </c>
      <c r="X24" s="46">
        <v>80</v>
      </c>
      <c r="Y24" s="47">
        <f t="shared" si="4"/>
        <v>11.316249999999997</v>
      </c>
      <c r="Z24" s="47">
        <f t="shared" si="5"/>
        <v>394.7829312933024</v>
      </c>
      <c r="AA24" s="57">
        <v>-5.125</v>
      </c>
      <c r="AB24" s="57">
        <v>0.83</v>
      </c>
      <c r="AC24" s="57">
        <v>96.8</v>
      </c>
      <c r="AD24" s="56">
        <v>80</v>
      </c>
      <c r="AE24" s="57">
        <f t="shared" si="6"/>
        <v>24.636249999999997</v>
      </c>
      <c r="AF24" s="57">
        <f t="shared" si="7"/>
        <v>859.46943475750561</v>
      </c>
      <c r="AG24" s="47">
        <v>-0.75</v>
      </c>
      <c r="AH24" s="47">
        <v>0.83</v>
      </c>
      <c r="AI24" s="47">
        <v>96.8</v>
      </c>
      <c r="AJ24" s="46">
        <v>80</v>
      </c>
      <c r="AK24" s="47">
        <f t="shared" si="8"/>
        <v>21.316249999999997</v>
      </c>
      <c r="AL24" s="47">
        <f t="shared" si="9"/>
        <v>743.64667263279432</v>
      </c>
      <c r="AN24" s="60"/>
      <c r="AO24" s="30">
        <v>0.23094688221709006</v>
      </c>
      <c r="AP24" s="82">
        <f t="shared" si="15"/>
        <v>169.327</v>
      </c>
      <c r="AQ24" s="50">
        <v>0.54166666666666696</v>
      </c>
      <c r="AR24" s="30">
        <v>8</v>
      </c>
      <c r="AS24" s="57">
        <v>-2</v>
      </c>
      <c r="AT24" s="57">
        <v>0.83</v>
      </c>
      <c r="AU24" s="56">
        <v>93.2</v>
      </c>
      <c r="AV24" s="57">
        <v>107.41999999999999</v>
      </c>
      <c r="AW24" s="57">
        <f t="shared" si="10"/>
        <v>-17.069999999999986</v>
      </c>
      <c r="AX24" s="57">
        <f t="shared" si="11"/>
        <v>-667.53161431870615</v>
      </c>
      <c r="AZ24" s="60"/>
      <c r="BA24" s="30">
        <v>0.23094688221709006</v>
      </c>
      <c r="BB24" s="82">
        <f t="shared" si="16"/>
        <v>169.327</v>
      </c>
      <c r="BC24" s="50">
        <v>0.54166666666666696</v>
      </c>
      <c r="BD24" s="30">
        <v>8</v>
      </c>
      <c r="BE24" s="57">
        <v>-2</v>
      </c>
      <c r="BF24" s="57">
        <v>0.83</v>
      </c>
      <c r="BG24" s="56">
        <v>93.2</v>
      </c>
      <c r="BH24" s="57">
        <v>93.56</v>
      </c>
      <c r="BI24" s="57">
        <f t="shared" si="12"/>
        <v>-3.2100000000000009</v>
      </c>
      <c r="BJ24" s="57">
        <f t="shared" si="13"/>
        <v>-125.52879214780603</v>
      </c>
      <c r="BK24" s="60"/>
      <c r="BL24" s="60"/>
      <c r="BM24" s="60"/>
      <c r="BN24" s="60"/>
      <c r="BO24" s="60"/>
      <c r="BP24" s="35"/>
      <c r="BQ24" s="60"/>
      <c r="BR24" s="60"/>
    </row>
    <row r="25" spans="5:70" x14ac:dyDescent="0.25">
      <c r="E25" s="30">
        <v>0.23094688221709006</v>
      </c>
      <c r="F25" s="82">
        <f t="shared" si="14"/>
        <v>151.05799999999999</v>
      </c>
      <c r="G25" s="50">
        <v>0.58333333333333404</v>
      </c>
      <c r="H25" s="30">
        <v>10</v>
      </c>
      <c r="I25" s="47">
        <v>0.625</v>
      </c>
      <c r="J25" s="47">
        <v>0.83</v>
      </c>
      <c r="K25" s="47">
        <v>96.8</v>
      </c>
      <c r="L25" s="46">
        <v>80</v>
      </c>
      <c r="M25" s="47">
        <f t="shared" si="0"/>
        <v>15.609999999999996</v>
      </c>
      <c r="N25" s="47">
        <f t="shared" si="1"/>
        <v>544.57630023094669</v>
      </c>
      <c r="O25" s="57">
        <v>-0.375</v>
      </c>
      <c r="P25" s="57">
        <v>0.83</v>
      </c>
      <c r="Q25" s="57">
        <v>98.6</v>
      </c>
      <c r="R25" s="56">
        <v>80</v>
      </c>
      <c r="S25" s="57">
        <f t="shared" si="2"/>
        <v>20.626249999999992</v>
      </c>
      <c r="T25" s="57">
        <f t="shared" si="3"/>
        <v>719.57507448036915</v>
      </c>
      <c r="U25" s="47">
        <v>-0.75</v>
      </c>
      <c r="V25" s="47">
        <v>0.83</v>
      </c>
      <c r="W25" s="47">
        <v>95</v>
      </c>
      <c r="X25" s="46">
        <v>80</v>
      </c>
      <c r="Y25" s="47">
        <f t="shared" si="4"/>
        <v>12.976249999999997</v>
      </c>
      <c r="Z25" s="47">
        <f t="shared" si="5"/>
        <v>452.69431235565804</v>
      </c>
      <c r="AA25" s="57">
        <v>-5.125</v>
      </c>
      <c r="AB25" s="57">
        <v>0.83</v>
      </c>
      <c r="AC25" s="57">
        <v>96.8</v>
      </c>
      <c r="AD25" s="56">
        <v>80</v>
      </c>
      <c r="AE25" s="57">
        <f t="shared" si="6"/>
        <v>26.296249999999997</v>
      </c>
      <c r="AF25" s="57">
        <f t="shared" si="7"/>
        <v>917.38081581986125</v>
      </c>
      <c r="AG25" s="47">
        <v>-0.75</v>
      </c>
      <c r="AH25" s="47">
        <v>0.83</v>
      </c>
      <c r="AI25" s="47">
        <v>96.8</v>
      </c>
      <c r="AJ25" s="46">
        <v>80</v>
      </c>
      <c r="AK25" s="47">
        <f t="shared" si="8"/>
        <v>22.976249999999997</v>
      </c>
      <c r="AL25" s="47">
        <f t="shared" si="9"/>
        <v>801.55805369514997</v>
      </c>
      <c r="AN25" s="60"/>
      <c r="AO25" s="30">
        <v>0.23094688221709006</v>
      </c>
      <c r="AP25" s="82">
        <f t="shared" si="15"/>
        <v>169.327</v>
      </c>
      <c r="AQ25" s="50">
        <v>0.58333333333333404</v>
      </c>
      <c r="AR25" s="30">
        <v>10</v>
      </c>
      <c r="AS25" s="57">
        <v>-2</v>
      </c>
      <c r="AT25" s="57">
        <v>0.83</v>
      </c>
      <c r="AU25" s="56">
        <v>95</v>
      </c>
      <c r="AV25" s="57">
        <v>105.61999999999999</v>
      </c>
      <c r="AW25" s="57">
        <f t="shared" si="10"/>
        <v>-11.809999999999992</v>
      </c>
      <c r="AX25" s="57">
        <f t="shared" ref="AX25:AX34" si="17">AO25*AP25*AW25</f>
        <v>-461.83645958429526</v>
      </c>
      <c r="AZ25" s="60"/>
      <c r="BA25" s="30">
        <v>0.23094688221709006</v>
      </c>
      <c r="BB25" s="82">
        <f t="shared" si="16"/>
        <v>169.327</v>
      </c>
      <c r="BC25" s="50">
        <v>0.58333333333333404</v>
      </c>
      <c r="BD25" s="30">
        <v>10</v>
      </c>
      <c r="BE25" s="57">
        <v>-2</v>
      </c>
      <c r="BF25" s="57">
        <v>0.83</v>
      </c>
      <c r="BG25" s="56">
        <v>95</v>
      </c>
      <c r="BH25" s="57">
        <v>96.080000000000013</v>
      </c>
      <c r="BI25" s="57">
        <f t="shared" si="12"/>
        <v>-2.2700000000000138</v>
      </c>
      <c r="BJ25" s="57">
        <f t="shared" si="13"/>
        <v>-88.76958198614372</v>
      </c>
      <c r="BK25" s="60"/>
      <c r="BL25" s="60"/>
      <c r="BM25" s="60"/>
      <c r="BN25" s="60"/>
      <c r="BO25" s="60"/>
      <c r="BP25" s="35"/>
      <c r="BQ25" s="60"/>
      <c r="BR25" s="60"/>
    </row>
    <row r="26" spans="5:70" x14ac:dyDescent="0.25">
      <c r="E26" s="30">
        <v>0.23094688221709006</v>
      </c>
      <c r="F26" s="82">
        <f t="shared" si="14"/>
        <v>151.05799999999999</v>
      </c>
      <c r="G26" s="50">
        <v>0.625</v>
      </c>
      <c r="H26" s="30">
        <v>12</v>
      </c>
      <c r="I26" s="47">
        <v>0.625</v>
      </c>
      <c r="J26" s="47">
        <v>0.83</v>
      </c>
      <c r="K26" s="47">
        <v>96.8</v>
      </c>
      <c r="L26" s="46">
        <v>80</v>
      </c>
      <c r="M26" s="47">
        <f t="shared" si="0"/>
        <v>17.269999999999996</v>
      </c>
      <c r="N26" s="47">
        <f t="shared" si="1"/>
        <v>602.48768129330233</v>
      </c>
      <c r="O26" s="57">
        <v>-0.375</v>
      </c>
      <c r="P26" s="57">
        <v>0.83</v>
      </c>
      <c r="Q26" s="57">
        <v>98.6</v>
      </c>
      <c r="R26" s="56">
        <v>80</v>
      </c>
      <c r="S26" s="57">
        <f t="shared" si="2"/>
        <v>22.286249999999995</v>
      </c>
      <c r="T26" s="57">
        <f t="shared" si="3"/>
        <v>777.48645554272491</v>
      </c>
      <c r="U26" s="47">
        <v>-0.75</v>
      </c>
      <c r="V26" s="47">
        <v>0.83</v>
      </c>
      <c r="W26" s="47">
        <v>95</v>
      </c>
      <c r="X26" s="46">
        <v>80</v>
      </c>
      <c r="Y26" s="47">
        <f t="shared" si="4"/>
        <v>14.636249999999997</v>
      </c>
      <c r="Z26" s="47">
        <f t="shared" si="5"/>
        <v>510.60569341801374</v>
      </c>
      <c r="AA26" s="57">
        <v>-5.125</v>
      </c>
      <c r="AB26" s="57">
        <v>0.83</v>
      </c>
      <c r="AC26" s="57">
        <v>96.8</v>
      </c>
      <c r="AD26" s="56">
        <v>80</v>
      </c>
      <c r="AE26" s="57">
        <f t="shared" si="6"/>
        <v>27.956249999999997</v>
      </c>
      <c r="AF26" s="57">
        <f t="shared" si="7"/>
        <v>975.2921968822169</v>
      </c>
      <c r="AG26" s="47">
        <v>-0.75</v>
      </c>
      <c r="AH26" s="47">
        <v>0.83</v>
      </c>
      <c r="AI26" s="47">
        <v>96.8</v>
      </c>
      <c r="AJ26" s="46">
        <v>80</v>
      </c>
      <c r="AK26" s="47">
        <f t="shared" si="8"/>
        <v>24.636249999999997</v>
      </c>
      <c r="AL26" s="47">
        <f t="shared" si="9"/>
        <v>859.46943475750561</v>
      </c>
      <c r="AN26" s="60"/>
      <c r="AO26" s="30">
        <v>0.23094688221709006</v>
      </c>
      <c r="AP26" s="82">
        <f t="shared" si="15"/>
        <v>169.327</v>
      </c>
      <c r="AQ26" s="50">
        <v>0.625</v>
      </c>
      <c r="AR26" s="30">
        <v>12</v>
      </c>
      <c r="AS26" s="57">
        <v>-2</v>
      </c>
      <c r="AT26" s="57">
        <v>0.83</v>
      </c>
      <c r="AU26" s="56">
        <v>95</v>
      </c>
      <c r="AV26" s="57">
        <v>105.08000000000001</v>
      </c>
      <c r="AW26" s="57">
        <f t="shared" si="10"/>
        <v>-9.6100000000000136</v>
      </c>
      <c r="AX26" s="57">
        <f t="shared" si="17"/>
        <v>-375.80426558891509</v>
      </c>
      <c r="AZ26" s="60"/>
      <c r="BA26" s="30">
        <v>0.23094688221709006</v>
      </c>
      <c r="BB26" s="82">
        <f t="shared" si="16"/>
        <v>169.327</v>
      </c>
      <c r="BC26" s="50">
        <v>0.625</v>
      </c>
      <c r="BD26" s="30">
        <v>12</v>
      </c>
      <c r="BE26" s="57">
        <v>-2</v>
      </c>
      <c r="BF26" s="57">
        <v>0.83</v>
      </c>
      <c r="BG26" s="56">
        <v>95</v>
      </c>
      <c r="BH26" s="57">
        <v>95.18</v>
      </c>
      <c r="BI26" s="57">
        <f t="shared" si="12"/>
        <v>0.28999999999999204</v>
      </c>
      <c r="BJ26" s="57">
        <f t="shared" si="13"/>
        <v>11.340607390299919</v>
      </c>
      <c r="BK26" s="60"/>
      <c r="BL26" s="60"/>
      <c r="BM26" s="60"/>
      <c r="BN26" s="60"/>
      <c r="BO26" s="60"/>
      <c r="BP26" s="35"/>
      <c r="BQ26" s="60"/>
      <c r="BR26" s="60"/>
    </row>
    <row r="27" spans="5:70" x14ac:dyDescent="0.25">
      <c r="E27" s="30">
        <v>0.23094688221709006</v>
      </c>
      <c r="F27" s="82">
        <f t="shared" si="14"/>
        <v>151.05799999999999</v>
      </c>
      <c r="G27" s="50">
        <v>0.66666666666666696</v>
      </c>
      <c r="H27" s="30">
        <v>13</v>
      </c>
      <c r="I27" s="47">
        <v>0.625</v>
      </c>
      <c r="J27" s="47">
        <v>0.83</v>
      </c>
      <c r="K27" s="47">
        <v>96.8</v>
      </c>
      <c r="L27" s="46">
        <v>80</v>
      </c>
      <c r="M27" s="47">
        <f t="shared" si="0"/>
        <v>18.099999999999994</v>
      </c>
      <c r="N27" s="47">
        <f t="shared" si="1"/>
        <v>631.4433718244801</v>
      </c>
      <c r="O27" s="57">
        <v>-0.375</v>
      </c>
      <c r="P27" s="57">
        <v>0.83</v>
      </c>
      <c r="Q27" s="57">
        <v>98.6</v>
      </c>
      <c r="R27" s="56">
        <v>80</v>
      </c>
      <c r="S27" s="57">
        <f t="shared" si="2"/>
        <v>23.116249999999994</v>
      </c>
      <c r="T27" s="57">
        <f t="shared" si="3"/>
        <v>806.44214607390279</v>
      </c>
      <c r="U27" s="47">
        <v>-0.75</v>
      </c>
      <c r="V27" s="47">
        <v>0.83</v>
      </c>
      <c r="W27" s="47">
        <v>95</v>
      </c>
      <c r="X27" s="46">
        <v>80</v>
      </c>
      <c r="Y27" s="47">
        <f t="shared" si="4"/>
        <v>15.466249999999997</v>
      </c>
      <c r="Z27" s="47">
        <f t="shared" si="5"/>
        <v>539.56138394919151</v>
      </c>
      <c r="AA27" s="57">
        <v>-5.125</v>
      </c>
      <c r="AB27" s="57">
        <v>0.83</v>
      </c>
      <c r="AC27" s="57">
        <v>96.8</v>
      </c>
      <c r="AD27" s="56">
        <v>80</v>
      </c>
      <c r="AE27" s="57">
        <f t="shared" si="6"/>
        <v>28.786249999999995</v>
      </c>
      <c r="AF27" s="57">
        <f t="shared" si="7"/>
        <v>1004.2478874133947</v>
      </c>
      <c r="AG27" s="47">
        <v>-0.75</v>
      </c>
      <c r="AH27" s="47">
        <v>0.83</v>
      </c>
      <c r="AI27" s="47">
        <v>96.8</v>
      </c>
      <c r="AJ27" s="46">
        <v>80</v>
      </c>
      <c r="AK27" s="47">
        <f t="shared" si="8"/>
        <v>25.466249999999995</v>
      </c>
      <c r="AL27" s="47">
        <f t="shared" si="9"/>
        <v>888.42512528868338</v>
      </c>
      <c r="AN27" s="60"/>
      <c r="AO27" s="30">
        <v>0.23094688221709006</v>
      </c>
      <c r="AP27" s="82">
        <f t="shared" si="15"/>
        <v>169.327</v>
      </c>
      <c r="AQ27" s="50">
        <v>0.66666666666666696</v>
      </c>
      <c r="AR27" s="30">
        <v>13</v>
      </c>
      <c r="AS27" s="57">
        <v>-2</v>
      </c>
      <c r="AT27" s="57">
        <v>0.83</v>
      </c>
      <c r="AU27" s="56">
        <v>91.4</v>
      </c>
      <c r="AV27" s="57">
        <v>101.66</v>
      </c>
      <c r="AW27" s="57">
        <f t="shared" si="10"/>
        <v>-8.959999999999992</v>
      </c>
      <c r="AX27" s="57">
        <f t="shared" si="17"/>
        <v>-350.38566281755163</v>
      </c>
      <c r="AZ27" s="60"/>
      <c r="BA27" s="30">
        <v>0.23094688221709006</v>
      </c>
      <c r="BB27" s="82">
        <f t="shared" si="16"/>
        <v>169.327</v>
      </c>
      <c r="BC27" s="50">
        <v>0.66666666666666696</v>
      </c>
      <c r="BD27" s="30">
        <v>13</v>
      </c>
      <c r="BE27" s="57">
        <v>-2</v>
      </c>
      <c r="BF27" s="57">
        <v>0.83</v>
      </c>
      <c r="BG27" s="56">
        <v>91.4</v>
      </c>
      <c r="BH27" s="57">
        <v>93.919999999999987</v>
      </c>
      <c r="BI27" s="57">
        <f t="shared" si="12"/>
        <v>-1.2199999999999829</v>
      </c>
      <c r="BJ27" s="57">
        <f t="shared" si="13"/>
        <v>-47.708762124710645</v>
      </c>
      <c r="BK27" s="60"/>
      <c r="BL27" s="60"/>
      <c r="BM27" s="60"/>
      <c r="BN27" s="60"/>
      <c r="BO27" s="60"/>
      <c r="BP27" s="35"/>
      <c r="BQ27" s="60"/>
      <c r="BR27" s="60"/>
    </row>
    <row r="28" spans="5:70" x14ac:dyDescent="0.25">
      <c r="E28" s="30">
        <v>0.23094688221709006</v>
      </c>
      <c r="F28" s="82">
        <f t="shared" si="14"/>
        <v>151.05799999999999</v>
      </c>
      <c r="G28" s="50">
        <v>0.70833333333333404</v>
      </c>
      <c r="H28" s="30">
        <v>15</v>
      </c>
      <c r="I28" s="47">
        <v>0.625</v>
      </c>
      <c r="J28" s="47">
        <v>0.83</v>
      </c>
      <c r="K28" s="47">
        <v>96.8</v>
      </c>
      <c r="L28" s="46">
        <v>80</v>
      </c>
      <c r="M28" s="47">
        <f t="shared" si="0"/>
        <v>19.759999999999998</v>
      </c>
      <c r="N28" s="47">
        <f t="shared" si="1"/>
        <v>689.35475288683597</v>
      </c>
      <c r="O28" s="57">
        <v>-0.375</v>
      </c>
      <c r="P28" s="57">
        <v>0.83</v>
      </c>
      <c r="Q28" s="57">
        <v>98.6</v>
      </c>
      <c r="R28" s="56">
        <v>80</v>
      </c>
      <c r="S28" s="57">
        <f t="shared" si="2"/>
        <v>24.776249999999994</v>
      </c>
      <c r="T28" s="57">
        <f t="shared" si="3"/>
        <v>864.35352713625844</v>
      </c>
      <c r="U28" s="47">
        <v>-0.75</v>
      </c>
      <c r="V28" s="47">
        <v>0.83</v>
      </c>
      <c r="W28" s="47">
        <v>95</v>
      </c>
      <c r="X28" s="46">
        <v>80</v>
      </c>
      <c r="Y28" s="47">
        <f t="shared" si="4"/>
        <v>17.126249999999995</v>
      </c>
      <c r="Z28" s="47">
        <f t="shared" si="5"/>
        <v>597.47276501154715</v>
      </c>
      <c r="AA28" s="57">
        <v>-5.125</v>
      </c>
      <c r="AB28" s="57">
        <v>0.83</v>
      </c>
      <c r="AC28" s="57">
        <v>96.8</v>
      </c>
      <c r="AD28" s="56">
        <v>80</v>
      </c>
      <c r="AE28" s="57">
        <f t="shared" si="6"/>
        <v>30.446249999999996</v>
      </c>
      <c r="AF28" s="57">
        <f t="shared" si="7"/>
        <v>1062.1592684757504</v>
      </c>
      <c r="AG28" s="47">
        <v>-0.75</v>
      </c>
      <c r="AH28" s="47">
        <v>0.83</v>
      </c>
      <c r="AI28" s="47">
        <v>96.8</v>
      </c>
      <c r="AJ28" s="46">
        <v>80</v>
      </c>
      <c r="AK28" s="47">
        <f t="shared" si="8"/>
        <v>27.126249999999995</v>
      </c>
      <c r="AL28" s="47">
        <f t="shared" si="9"/>
        <v>946.33650635103902</v>
      </c>
      <c r="AN28" s="60"/>
      <c r="AO28" s="30">
        <v>0.23094688221709006</v>
      </c>
      <c r="AP28" s="82">
        <f t="shared" si="15"/>
        <v>169.327</v>
      </c>
      <c r="AQ28" s="50">
        <v>0.70833333333333404</v>
      </c>
      <c r="AR28" s="30">
        <v>15</v>
      </c>
      <c r="AS28" s="57">
        <v>-2</v>
      </c>
      <c r="AT28" s="57">
        <v>0.83</v>
      </c>
      <c r="AU28" s="56">
        <v>87.8</v>
      </c>
      <c r="AV28" s="57">
        <v>95.72</v>
      </c>
      <c r="AW28" s="57">
        <f t="shared" si="10"/>
        <v>-4.9600000000000026</v>
      </c>
      <c r="AX28" s="57">
        <f t="shared" si="17"/>
        <v>-193.96349191685923</v>
      </c>
      <c r="AZ28" s="60"/>
      <c r="BA28" s="30">
        <v>0.23094688221709006</v>
      </c>
      <c r="BB28" s="82">
        <f t="shared" si="16"/>
        <v>169.327</v>
      </c>
      <c r="BC28" s="50">
        <v>0.70833333333333404</v>
      </c>
      <c r="BD28" s="30">
        <v>15</v>
      </c>
      <c r="BE28" s="57">
        <v>-2</v>
      </c>
      <c r="BF28" s="57">
        <v>0.83</v>
      </c>
      <c r="BG28" s="56">
        <v>87.8</v>
      </c>
      <c r="BH28" s="57">
        <v>90.86</v>
      </c>
      <c r="BI28" s="57">
        <f t="shared" si="12"/>
        <v>-0.1000000000000032</v>
      </c>
      <c r="BJ28" s="57">
        <f t="shared" si="13"/>
        <v>-3.9105542725174458</v>
      </c>
      <c r="BK28" s="60"/>
      <c r="BL28" s="60"/>
      <c r="BM28" s="60"/>
      <c r="BN28" s="60"/>
      <c r="BO28" s="60"/>
      <c r="BP28" s="35"/>
      <c r="BQ28" s="60"/>
      <c r="BR28" s="60"/>
    </row>
    <row r="29" spans="5:70" x14ac:dyDescent="0.25">
      <c r="E29" s="30">
        <v>0.23094688221709006</v>
      </c>
      <c r="F29" s="82">
        <f t="shared" si="14"/>
        <v>151.05799999999999</v>
      </c>
      <c r="G29" s="50">
        <v>0.75</v>
      </c>
      <c r="H29" s="30">
        <v>17</v>
      </c>
      <c r="I29" s="47">
        <v>0.625</v>
      </c>
      <c r="J29" s="47">
        <v>0.83</v>
      </c>
      <c r="K29" s="47">
        <v>96.8</v>
      </c>
      <c r="L29" s="46">
        <v>80</v>
      </c>
      <c r="M29" s="47">
        <f t="shared" si="0"/>
        <v>21.419999999999995</v>
      </c>
      <c r="N29" s="47">
        <f t="shared" si="1"/>
        <v>747.2661339491915</v>
      </c>
      <c r="O29" s="57">
        <v>-0.375</v>
      </c>
      <c r="P29" s="57">
        <v>0.83</v>
      </c>
      <c r="Q29" s="57">
        <v>98.6</v>
      </c>
      <c r="R29" s="56">
        <v>80</v>
      </c>
      <c r="S29" s="57">
        <f t="shared" si="2"/>
        <v>26.436249999999994</v>
      </c>
      <c r="T29" s="57">
        <f t="shared" si="3"/>
        <v>922.26490819861408</v>
      </c>
      <c r="U29" s="47">
        <v>-0.75</v>
      </c>
      <c r="V29" s="47">
        <v>0.83</v>
      </c>
      <c r="W29" s="47">
        <v>95</v>
      </c>
      <c r="X29" s="46">
        <v>80</v>
      </c>
      <c r="Y29" s="47">
        <f t="shared" si="4"/>
        <v>18.786249999999995</v>
      </c>
      <c r="Z29" s="47">
        <f t="shared" si="5"/>
        <v>655.3841460739028</v>
      </c>
      <c r="AA29" s="57">
        <v>-5.125</v>
      </c>
      <c r="AB29" s="57">
        <v>0.83</v>
      </c>
      <c r="AC29" s="57">
        <v>96.8</v>
      </c>
      <c r="AD29" s="56">
        <v>80</v>
      </c>
      <c r="AE29" s="57">
        <f t="shared" si="6"/>
        <v>32.106249999999996</v>
      </c>
      <c r="AF29" s="57">
        <f t="shared" si="7"/>
        <v>1120.070649538106</v>
      </c>
      <c r="AG29" s="47">
        <v>-0.75</v>
      </c>
      <c r="AH29" s="47">
        <v>0.83</v>
      </c>
      <c r="AI29" s="47">
        <v>96.8</v>
      </c>
      <c r="AJ29" s="46">
        <v>80</v>
      </c>
      <c r="AK29" s="47">
        <f t="shared" si="8"/>
        <v>28.786249999999995</v>
      </c>
      <c r="AL29" s="47">
        <f t="shared" si="9"/>
        <v>1004.2478874133947</v>
      </c>
      <c r="AN29" s="60"/>
      <c r="AO29" s="30">
        <v>0.23094688221709006</v>
      </c>
      <c r="AP29" s="82">
        <f t="shared" si="15"/>
        <v>169.327</v>
      </c>
      <c r="AQ29" s="50">
        <v>0.75</v>
      </c>
      <c r="AR29" s="30">
        <v>17</v>
      </c>
      <c r="AS29" s="57">
        <v>-2</v>
      </c>
      <c r="AT29" s="57">
        <v>0.83</v>
      </c>
      <c r="AU29" s="56">
        <v>84.2</v>
      </c>
      <c r="AV29" s="57">
        <v>89.78</v>
      </c>
      <c r="AW29" s="57">
        <f t="shared" si="10"/>
        <v>-0.95999999999999908</v>
      </c>
      <c r="AX29" s="57">
        <f t="shared" si="17"/>
        <v>-37.541321016166243</v>
      </c>
      <c r="AZ29" s="60"/>
      <c r="BA29" s="30">
        <v>0.23094688221709006</v>
      </c>
      <c r="BB29" s="82">
        <f t="shared" si="16"/>
        <v>169.327</v>
      </c>
      <c r="BC29" s="50">
        <v>0.75</v>
      </c>
      <c r="BD29" s="30">
        <v>17</v>
      </c>
      <c r="BE29" s="57">
        <v>-2</v>
      </c>
      <c r="BF29" s="57">
        <v>0.83</v>
      </c>
      <c r="BG29" s="56">
        <v>84.2</v>
      </c>
      <c r="BH29" s="57">
        <v>89.06</v>
      </c>
      <c r="BI29" s="57">
        <f t="shared" si="12"/>
        <v>-0.24000000000000021</v>
      </c>
      <c r="BJ29" s="57">
        <f t="shared" si="13"/>
        <v>-9.3853302540415786</v>
      </c>
      <c r="BK29" s="60"/>
      <c r="BL29" s="60"/>
      <c r="BM29" s="60"/>
      <c r="BN29" s="60"/>
      <c r="BO29" s="60"/>
      <c r="BP29" s="35"/>
      <c r="BQ29" s="60"/>
      <c r="BR29" s="60"/>
    </row>
    <row r="30" spans="5:70" x14ac:dyDescent="0.25">
      <c r="E30" s="30">
        <v>0.23094688221709006</v>
      </c>
      <c r="F30" s="82">
        <f t="shared" si="14"/>
        <v>151.05799999999999</v>
      </c>
      <c r="G30" s="50">
        <v>0.79166666666666696</v>
      </c>
      <c r="H30" s="30">
        <v>18</v>
      </c>
      <c r="I30" s="47">
        <v>0.625</v>
      </c>
      <c r="J30" s="47">
        <v>0.83</v>
      </c>
      <c r="K30" s="47">
        <v>96.8</v>
      </c>
      <c r="L30" s="46">
        <v>80</v>
      </c>
      <c r="M30" s="47">
        <f t="shared" si="0"/>
        <v>22.249999999999996</v>
      </c>
      <c r="N30" s="47">
        <f t="shared" si="1"/>
        <v>776.22182448036938</v>
      </c>
      <c r="O30" s="57">
        <v>-0.375</v>
      </c>
      <c r="P30" s="57">
        <v>0.83</v>
      </c>
      <c r="Q30" s="57">
        <v>98.6</v>
      </c>
      <c r="R30" s="56">
        <v>80</v>
      </c>
      <c r="S30" s="57">
        <f t="shared" si="2"/>
        <v>27.266249999999992</v>
      </c>
      <c r="T30" s="57">
        <f t="shared" si="3"/>
        <v>951.22059872979185</v>
      </c>
      <c r="U30" s="47">
        <v>-0.75</v>
      </c>
      <c r="V30" s="47">
        <v>0.83</v>
      </c>
      <c r="W30" s="47">
        <v>95</v>
      </c>
      <c r="X30" s="46">
        <v>80</v>
      </c>
      <c r="Y30" s="47">
        <f t="shared" si="4"/>
        <v>19.616249999999997</v>
      </c>
      <c r="Z30" s="47">
        <f t="shared" si="5"/>
        <v>684.33983660508068</v>
      </c>
      <c r="AA30" s="57">
        <v>-5.125</v>
      </c>
      <c r="AB30" s="57">
        <v>0.83</v>
      </c>
      <c r="AC30" s="57">
        <v>96.8</v>
      </c>
      <c r="AD30" s="56">
        <v>80</v>
      </c>
      <c r="AE30" s="57">
        <f t="shared" si="6"/>
        <v>32.936250000000001</v>
      </c>
      <c r="AF30" s="57">
        <f t="shared" si="7"/>
        <v>1149.0263400692841</v>
      </c>
      <c r="AG30" s="47">
        <v>-0.75</v>
      </c>
      <c r="AH30" s="47">
        <v>0.83</v>
      </c>
      <c r="AI30" s="47">
        <v>96.8</v>
      </c>
      <c r="AJ30" s="46">
        <v>80</v>
      </c>
      <c r="AK30" s="47">
        <f t="shared" si="8"/>
        <v>29.616249999999997</v>
      </c>
      <c r="AL30" s="47">
        <f t="shared" si="9"/>
        <v>1033.2035779445725</v>
      </c>
      <c r="AN30" s="60"/>
      <c r="AO30" s="30">
        <v>0.23094688221709006</v>
      </c>
      <c r="AP30" s="82">
        <f t="shared" si="15"/>
        <v>169.327</v>
      </c>
      <c r="AQ30" s="50">
        <v>0.79166666666666696</v>
      </c>
      <c r="AR30" s="30">
        <v>18</v>
      </c>
      <c r="AS30" s="57">
        <v>-2</v>
      </c>
      <c r="AT30" s="57">
        <v>0.83</v>
      </c>
      <c r="AU30" s="56">
        <v>84.2</v>
      </c>
      <c r="AV30" s="57">
        <v>84.74</v>
      </c>
      <c r="AW30" s="57">
        <f t="shared" si="10"/>
        <v>4.9100000000000072</v>
      </c>
      <c r="AX30" s="57">
        <f t="shared" si="17"/>
        <v>192.00821478060072</v>
      </c>
      <c r="AZ30" s="60"/>
      <c r="BA30" s="30">
        <v>0.23094688221709006</v>
      </c>
      <c r="BB30" s="82">
        <f t="shared" si="16"/>
        <v>169.327</v>
      </c>
      <c r="BC30" s="50">
        <v>0.79166666666666696</v>
      </c>
      <c r="BD30" s="30">
        <v>18</v>
      </c>
      <c r="BE30" s="57">
        <v>-2</v>
      </c>
      <c r="BF30" s="57">
        <v>0.83</v>
      </c>
      <c r="BG30" s="56">
        <v>84.2</v>
      </c>
      <c r="BH30" s="57">
        <v>87.8</v>
      </c>
      <c r="BI30" s="57">
        <f t="shared" si="12"/>
        <v>1.850000000000005</v>
      </c>
      <c r="BJ30" s="57">
        <f t="shared" si="13"/>
        <v>72.345254041570627</v>
      </c>
      <c r="BK30" s="60"/>
      <c r="BL30" s="60"/>
      <c r="BM30" s="60"/>
      <c r="BN30" s="60"/>
      <c r="BO30" s="60"/>
      <c r="BP30" s="35"/>
      <c r="BQ30" s="60"/>
      <c r="BR30" s="60"/>
    </row>
    <row r="31" spans="5:70" x14ac:dyDescent="0.25">
      <c r="E31" s="30">
        <v>0.23094688221709006</v>
      </c>
      <c r="F31" s="82">
        <f t="shared" si="14"/>
        <v>151.05799999999999</v>
      </c>
      <c r="G31" s="50">
        <v>0.83333333333333404</v>
      </c>
      <c r="H31" s="30">
        <v>19</v>
      </c>
      <c r="I31" s="47">
        <v>0.625</v>
      </c>
      <c r="J31" s="47">
        <v>0.83</v>
      </c>
      <c r="K31" s="47">
        <v>96.8</v>
      </c>
      <c r="L31" s="46">
        <v>80</v>
      </c>
      <c r="M31" s="47">
        <f t="shared" si="0"/>
        <v>23.08</v>
      </c>
      <c r="N31" s="47">
        <f t="shared" si="1"/>
        <v>805.17751501154726</v>
      </c>
      <c r="O31" s="57">
        <v>-0.375</v>
      </c>
      <c r="P31" s="57">
        <v>0.83</v>
      </c>
      <c r="Q31" s="57">
        <v>98.6</v>
      </c>
      <c r="R31" s="56">
        <v>80</v>
      </c>
      <c r="S31" s="57">
        <f t="shared" si="2"/>
        <v>28.096249999999994</v>
      </c>
      <c r="T31" s="57">
        <f t="shared" si="3"/>
        <v>980.17628926096972</v>
      </c>
      <c r="U31" s="47">
        <v>-0.75</v>
      </c>
      <c r="V31" s="47">
        <v>0.83</v>
      </c>
      <c r="W31" s="47">
        <v>95</v>
      </c>
      <c r="X31" s="46">
        <v>80</v>
      </c>
      <c r="Y31" s="47">
        <f t="shared" si="4"/>
        <v>20.446249999999996</v>
      </c>
      <c r="Z31" s="47">
        <f t="shared" si="5"/>
        <v>713.29552713625844</v>
      </c>
      <c r="AA31" s="57">
        <v>-5.125</v>
      </c>
      <c r="AB31" s="57">
        <v>0.83</v>
      </c>
      <c r="AC31" s="57">
        <v>96.8</v>
      </c>
      <c r="AD31" s="56">
        <v>80</v>
      </c>
      <c r="AE31" s="57">
        <f t="shared" si="6"/>
        <v>33.766249999999999</v>
      </c>
      <c r="AF31" s="57">
        <f t="shared" si="7"/>
        <v>1177.9820306004617</v>
      </c>
      <c r="AG31" s="47">
        <v>-0.75</v>
      </c>
      <c r="AH31" s="47">
        <v>0.83</v>
      </c>
      <c r="AI31" s="47">
        <v>96.8</v>
      </c>
      <c r="AJ31" s="46">
        <v>80</v>
      </c>
      <c r="AK31" s="47">
        <f t="shared" si="8"/>
        <v>30.446249999999996</v>
      </c>
      <c r="AL31" s="47">
        <f t="shared" si="9"/>
        <v>1062.1592684757504</v>
      </c>
      <c r="AN31" s="60"/>
      <c r="AO31" s="30">
        <v>0.23094688221709006</v>
      </c>
      <c r="AP31" s="82">
        <f t="shared" si="15"/>
        <v>169.327</v>
      </c>
      <c r="AQ31" s="50">
        <v>0.83333333333333404</v>
      </c>
      <c r="AR31" s="30">
        <v>19</v>
      </c>
      <c r="AS31" s="57">
        <v>-2</v>
      </c>
      <c r="AT31" s="57">
        <v>0.83</v>
      </c>
      <c r="AU31" s="56">
        <v>82.4</v>
      </c>
      <c r="AV31" s="57">
        <v>81.680000000000007</v>
      </c>
      <c r="AW31" s="57">
        <f t="shared" si="10"/>
        <v>6.9999999999999982</v>
      </c>
      <c r="AX31" s="57">
        <f t="shared" si="17"/>
        <v>273.73879907621239</v>
      </c>
      <c r="AZ31" s="60"/>
      <c r="BA31" s="30">
        <v>0.23094688221709006</v>
      </c>
      <c r="BB31" s="82">
        <f t="shared" si="16"/>
        <v>169.327</v>
      </c>
      <c r="BC31" s="50">
        <v>0.83333333333333404</v>
      </c>
      <c r="BD31" s="30">
        <v>19</v>
      </c>
      <c r="BE31" s="57">
        <v>-2</v>
      </c>
      <c r="BF31" s="57">
        <v>0.83</v>
      </c>
      <c r="BG31" s="56">
        <v>82.4</v>
      </c>
      <c r="BH31" s="57">
        <v>87.080000000000013</v>
      </c>
      <c r="BI31" s="57">
        <f t="shared" si="12"/>
        <v>1.5999999999999925</v>
      </c>
      <c r="BJ31" s="57">
        <f t="shared" si="13"/>
        <v>62.568868360276845</v>
      </c>
      <c r="BK31" s="60"/>
      <c r="BL31" s="60"/>
      <c r="BM31" s="60"/>
      <c r="BN31" s="60"/>
      <c r="BO31" s="60"/>
      <c r="BP31" s="35"/>
      <c r="BQ31" s="60"/>
      <c r="BR31" s="60"/>
    </row>
    <row r="32" spans="5:70" x14ac:dyDescent="0.25">
      <c r="E32" s="30">
        <v>0.23094688221709006</v>
      </c>
      <c r="F32" s="82">
        <f t="shared" si="14"/>
        <v>151.05799999999999</v>
      </c>
      <c r="G32" s="50">
        <v>0.875</v>
      </c>
      <c r="H32" s="30">
        <v>19</v>
      </c>
      <c r="I32" s="47">
        <v>0.625</v>
      </c>
      <c r="J32" s="47">
        <v>0.83</v>
      </c>
      <c r="K32" s="47">
        <v>96.8</v>
      </c>
      <c r="L32" s="46">
        <v>80</v>
      </c>
      <c r="M32" s="47">
        <f t="shared" si="0"/>
        <v>23.08</v>
      </c>
      <c r="N32" s="47">
        <f t="shared" si="1"/>
        <v>805.17751501154726</v>
      </c>
      <c r="O32" s="57">
        <v>-0.375</v>
      </c>
      <c r="P32" s="57">
        <v>0.83</v>
      </c>
      <c r="Q32" s="57">
        <v>98.6</v>
      </c>
      <c r="R32" s="56">
        <v>80</v>
      </c>
      <c r="S32" s="57">
        <f t="shared" si="2"/>
        <v>28.096249999999994</v>
      </c>
      <c r="T32" s="57">
        <f t="shared" si="3"/>
        <v>980.17628926096972</v>
      </c>
      <c r="U32" s="47">
        <v>-0.75</v>
      </c>
      <c r="V32" s="47">
        <v>0.83</v>
      </c>
      <c r="W32" s="47">
        <v>95</v>
      </c>
      <c r="X32" s="46">
        <v>80</v>
      </c>
      <c r="Y32" s="47">
        <f t="shared" si="4"/>
        <v>20.446249999999996</v>
      </c>
      <c r="Z32" s="47">
        <f t="shared" si="5"/>
        <v>713.29552713625844</v>
      </c>
      <c r="AA32" s="57">
        <v>-5.125</v>
      </c>
      <c r="AB32" s="57">
        <v>0.83</v>
      </c>
      <c r="AC32" s="57">
        <v>96.8</v>
      </c>
      <c r="AD32" s="56">
        <v>80</v>
      </c>
      <c r="AE32" s="57">
        <f t="shared" si="6"/>
        <v>33.766249999999999</v>
      </c>
      <c r="AF32" s="57">
        <f t="shared" si="7"/>
        <v>1177.9820306004617</v>
      </c>
      <c r="AG32" s="47">
        <v>-0.75</v>
      </c>
      <c r="AH32" s="47">
        <v>0.83</v>
      </c>
      <c r="AI32" s="47">
        <v>96.8</v>
      </c>
      <c r="AJ32" s="46">
        <v>80</v>
      </c>
      <c r="AK32" s="47">
        <f t="shared" si="8"/>
        <v>30.446249999999996</v>
      </c>
      <c r="AL32" s="47">
        <f t="shared" si="9"/>
        <v>1062.1592684757504</v>
      </c>
      <c r="AN32" s="60"/>
      <c r="AO32" s="30">
        <v>0.23094688221709006</v>
      </c>
      <c r="AP32" s="82">
        <f t="shared" si="15"/>
        <v>169.327</v>
      </c>
      <c r="AQ32" s="50">
        <v>0.875</v>
      </c>
      <c r="AR32" s="30">
        <v>19</v>
      </c>
      <c r="AS32" s="57">
        <v>-2</v>
      </c>
      <c r="AT32" s="57">
        <v>0.83</v>
      </c>
      <c r="AU32" s="56">
        <v>82.4</v>
      </c>
      <c r="AV32" s="57">
        <v>80.240000000000009</v>
      </c>
      <c r="AW32" s="57">
        <f t="shared" si="10"/>
        <v>8.4399999999999959</v>
      </c>
      <c r="AX32" s="57">
        <f t="shared" si="17"/>
        <v>330.05078060046174</v>
      </c>
      <c r="AZ32" s="60"/>
      <c r="BA32" s="30">
        <v>0.23094688221709006</v>
      </c>
      <c r="BB32" s="82">
        <f t="shared" si="16"/>
        <v>169.327</v>
      </c>
      <c r="BC32" s="50">
        <v>0.875</v>
      </c>
      <c r="BD32" s="30">
        <v>19</v>
      </c>
      <c r="BE32" s="57">
        <v>-2</v>
      </c>
      <c r="BF32" s="57">
        <v>0.83</v>
      </c>
      <c r="BG32" s="56">
        <v>82.4</v>
      </c>
      <c r="BH32" s="57">
        <v>86.36</v>
      </c>
      <c r="BI32" s="57">
        <f t="shared" si="12"/>
        <v>2.3200000000000056</v>
      </c>
      <c r="BJ32" s="57">
        <f t="shared" si="13"/>
        <v>90.724859122402066</v>
      </c>
      <c r="BK32" s="60"/>
      <c r="BL32" s="60"/>
      <c r="BM32" s="60"/>
      <c r="BN32" s="60"/>
      <c r="BO32" s="60"/>
      <c r="BP32" s="35"/>
      <c r="BQ32" s="60"/>
      <c r="BR32" s="60"/>
    </row>
    <row r="33" spans="5:70" x14ac:dyDescent="0.25">
      <c r="E33" s="30">
        <v>0.23094688221709006</v>
      </c>
      <c r="F33" s="82">
        <f t="shared" si="14"/>
        <v>151.05799999999999</v>
      </c>
      <c r="G33" s="50">
        <v>0.91666666666666696</v>
      </c>
      <c r="H33" s="30">
        <v>19</v>
      </c>
      <c r="I33" s="47">
        <v>0.625</v>
      </c>
      <c r="J33" s="47">
        <v>0.83</v>
      </c>
      <c r="K33" s="47">
        <v>96.8</v>
      </c>
      <c r="L33" s="46">
        <v>80</v>
      </c>
      <c r="M33" s="47">
        <f t="shared" si="0"/>
        <v>23.08</v>
      </c>
      <c r="N33" s="47">
        <f t="shared" si="1"/>
        <v>805.17751501154726</v>
      </c>
      <c r="O33" s="57">
        <v>-0.375</v>
      </c>
      <c r="P33" s="57">
        <v>0.83</v>
      </c>
      <c r="Q33" s="57">
        <v>98.6</v>
      </c>
      <c r="R33" s="56">
        <v>80</v>
      </c>
      <c r="S33" s="57">
        <f t="shared" si="2"/>
        <v>28.096249999999994</v>
      </c>
      <c r="T33" s="57">
        <f t="shared" si="3"/>
        <v>980.17628926096972</v>
      </c>
      <c r="U33" s="47">
        <v>-0.75</v>
      </c>
      <c r="V33" s="47">
        <v>0.83</v>
      </c>
      <c r="W33" s="47">
        <v>95</v>
      </c>
      <c r="X33" s="46">
        <v>80</v>
      </c>
      <c r="Y33" s="47">
        <f t="shared" si="4"/>
        <v>20.446249999999996</v>
      </c>
      <c r="Z33" s="47">
        <f t="shared" si="5"/>
        <v>713.29552713625844</v>
      </c>
      <c r="AA33" s="57">
        <v>-5.125</v>
      </c>
      <c r="AB33" s="57">
        <v>0.83</v>
      </c>
      <c r="AC33" s="57">
        <v>96.8</v>
      </c>
      <c r="AD33" s="56">
        <v>80</v>
      </c>
      <c r="AE33" s="57">
        <f t="shared" si="6"/>
        <v>33.766249999999999</v>
      </c>
      <c r="AF33" s="57">
        <f t="shared" si="7"/>
        <v>1177.9820306004617</v>
      </c>
      <c r="AG33" s="47">
        <v>-0.75</v>
      </c>
      <c r="AH33" s="47">
        <v>0.83</v>
      </c>
      <c r="AI33" s="47">
        <v>96.8</v>
      </c>
      <c r="AJ33" s="46">
        <v>80</v>
      </c>
      <c r="AK33" s="47">
        <f t="shared" si="8"/>
        <v>30.446249999999996</v>
      </c>
      <c r="AL33" s="47">
        <f t="shared" si="9"/>
        <v>1062.1592684757504</v>
      </c>
      <c r="AN33" s="60"/>
      <c r="AO33" s="30">
        <v>0.23094688221709006</v>
      </c>
      <c r="AP33" s="82">
        <f t="shared" si="15"/>
        <v>169.327</v>
      </c>
      <c r="AQ33" s="50">
        <v>0.91666666666666696</v>
      </c>
      <c r="AR33" s="30">
        <v>19</v>
      </c>
      <c r="AS33" s="57">
        <v>-2</v>
      </c>
      <c r="AT33" s="57">
        <v>0.83</v>
      </c>
      <c r="AU33" s="56">
        <v>82.4</v>
      </c>
      <c r="AV33" s="57">
        <v>79.16</v>
      </c>
      <c r="AW33" s="57">
        <f t="shared" si="10"/>
        <v>9.5200000000000085</v>
      </c>
      <c r="AX33" s="57">
        <f t="shared" si="17"/>
        <v>372.2847667436493</v>
      </c>
      <c r="AZ33" s="60"/>
      <c r="BA33" s="30">
        <v>0.23094688221709006</v>
      </c>
      <c r="BB33" s="82">
        <f t="shared" si="16"/>
        <v>169.327</v>
      </c>
      <c r="BC33" s="50">
        <v>0.91666666666666696</v>
      </c>
      <c r="BD33" s="30">
        <v>19</v>
      </c>
      <c r="BE33" s="57">
        <v>-2</v>
      </c>
      <c r="BF33" s="57">
        <v>0.83</v>
      </c>
      <c r="BG33" s="56">
        <v>82.4</v>
      </c>
      <c r="BH33" s="57">
        <v>85.460000000000008</v>
      </c>
      <c r="BI33" s="57">
        <f t="shared" si="12"/>
        <v>3.2199999999999971</v>
      </c>
      <c r="BJ33" s="57">
        <f t="shared" si="13"/>
        <v>125.91984757505762</v>
      </c>
      <c r="BK33" s="60"/>
      <c r="BL33" s="60"/>
      <c r="BM33" s="60"/>
      <c r="BN33" s="60"/>
      <c r="BO33" s="60"/>
      <c r="BP33" s="35"/>
      <c r="BQ33" s="60"/>
      <c r="BR33" s="60"/>
    </row>
    <row r="34" spans="5:70" x14ac:dyDescent="0.25">
      <c r="E34" s="30">
        <v>0.23094688221709006</v>
      </c>
      <c r="F34" s="82">
        <f t="shared" si="14"/>
        <v>151.05799999999999</v>
      </c>
      <c r="G34" s="50">
        <v>0.95833333333333404</v>
      </c>
      <c r="H34" s="30">
        <v>18</v>
      </c>
      <c r="I34" s="47">
        <v>0.625</v>
      </c>
      <c r="J34" s="47">
        <v>0.83</v>
      </c>
      <c r="K34" s="47">
        <v>96.8</v>
      </c>
      <c r="L34" s="46">
        <v>80</v>
      </c>
      <c r="M34" s="47">
        <f t="shared" si="0"/>
        <v>22.249999999999996</v>
      </c>
      <c r="N34" s="47">
        <f t="shared" si="1"/>
        <v>776.22182448036938</v>
      </c>
      <c r="O34" s="57">
        <v>-0.375</v>
      </c>
      <c r="P34" s="57">
        <v>0.83</v>
      </c>
      <c r="Q34" s="57">
        <v>98.6</v>
      </c>
      <c r="R34" s="56">
        <v>80</v>
      </c>
      <c r="S34" s="57">
        <f t="shared" si="2"/>
        <v>27.266249999999992</v>
      </c>
      <c r="T34" s="57">
        <f t="shared" si="3"/>
        <v>951.22059872979185</v>
      </c>
      <c r="U34" s="47">
        <v>-0.75</v>
      </c>
      <c r="V34" s="47">
        <v>0.83</v>
      </c>
      <c r="W34" s="47">
        <v>95</v>
      </c>
      <c r="X34" s="46">
        <v>80</v>
      </c>
      <c r="Y34" s="47">
        <f t="shared" si="4"/>
        <v>19.616249999999997</v>
      </c>
      <c r="Z34" s="47">
        <f t="shared" si="5"/>
        <v>684.33983660508068</v>
      </c>
      <c r="AA34" s="57">
        <v>-5.125</v>
      </c>
      <c r="AB34" s="57">
        <v>0.83</v>
      </c>
      <c r="AC34" s="57">
        <v>96.8</v>
      </c>
      <c r="AD34" s="56">
        <v>80</v>
      </c>
      <c r="AE34" s="57">
        <f t="shared" si="6"/>
        <v>32.936250000000001</v>
      </c>
      <c r="AF34" s="57">
        <f t="shared" si="7"/>
        <v>1149.0263400692841</v>
      </c>
      <c r="AG34" s="47">
        <v>-0.75</v>
      </c>
      <c r="AH34" s="47">
        <v>0.83</v>
      </c>
      <c r="AI34" s="47">
        <v>96.8</v>
      </c>
      <c r="AJ34" s="46">
        <v>80</v>
      </c>
      <c r="AK34" s="47">
        <f t="shared" si="8"/>
        <v>29.616249999999997</v>
      </c>
      <c r="AL34" s="47">
        <f t="shared" si="9"/>
        <v>1033.2035779445725</v>
      </c>
      <c r="AN34" s="60"/>
      <c r="AO34" s="30">
        <v>0.23094688221709006</v>
      </c>
      <c r="AP34" s="82">
        <f t="shared" si="15"/>
        <v>169.327</v>
      </c>
      <c r="AQ34" s="50">
        <v>0.95833333333333404</v>
      </c>
      <c r="AR34" s="30">
        <v>18</v>
      </c>
      <c r="AS34" s="57">
        <v>-2</v>
      </c>
      <c r="AT34" s="57">
        <v>0.83</v>
      </c>
      <c r="AU34" s="56">
        <v>84.2</v>
      </c>
      <c r="AV34" s="57">
        <v>78.62</v>
      </c>
      <c r="AW34" s="57">
        <f t="shared" si="10"/>
        <v>11.029999999999998</v>
      </c>
      <c r="AX34" s="57">
        <f t="shared" si="17"/>
        <v>431.33413625866041</v>
      </c>
      <c r="AZ34" s="60"/>
      <c r="BA34" s="30">
        <v>0.23094688221709006</v>
      </c>
      <c r="BB34" s="82">
        <f t="shared" si="16"/>
        <v>169.327</v>
      </c>
      <c r="BC34" s="50">
        <v>0.95833333333333404</v>
      </c>
      <c r="BD34" s="30">
        <v>18</v>
      </c>
      <c r="BE34" s="57">
        <v>-2</v>
      </c>
      <c r="BF34" s="57">
        <v>0.83</v>
      </c>
      <c r="BG34" s="56">
        <v>84.2</v>
      </c>
      <c r="BH34" s="57">
        <v>85.1</v>
      </c>
      <c r="BI34" s="57">
        <f t="shared" si="12"/>
        <v>4.5500000000000078</v>
      </c>
      <c r="BJ34" s="57">
        <f t="shared" si="13"/>
        <v>177.9302193995384</v>
      </c>
      <c r="BK34" s="60"/>
      <c r="BL34" s="60"/>
      <c r="BM34" s="60"/>
      <c r="BN34" s="60"/>
      <c r="BO34" s="60"/>
      <c r="BP34" s="35"/>
      <c r="BQ34" s="60"/>
      <c r="BR34" s="60"/>
    </row>
    <row r="35" spans="5:70" x14ac:dyDescent="0.25">
      <c r="E35" s="30">
        <v>0.23094688221709006</v>
      </c>
      <c r="F35" s="82">
        <f t="shared" si="14"/>
        <v>151.05799999999999</v>
      </c>
      <c r="G35" s="50">
        <v>1</v>
      </c>
      <c r="H35" s="30">
        <v>16</v>
      </c>
      <c r="I35" s="47">
        <v>0.625</v>
      </c>
      <c r="J35" s="47">
        <v>0.83</v>
      </c>
      <c r="K35" s="47">
        <v>96.8</v>
      </c>
      <c r="L35" s="46">
        <v>80</v>
      </c>
      <c r="M35" s="47">
        <f t="shared" si="0"/>
        <v>20.589999999999996</v>
      </c>
      <c r="N35" s="47">
        <f t="shared" si="1"/>
        <v>718.31044341801373</v>
      </c>
      <c r="O35" s="57">
        <v>-0.375</v>
      </c>
      <c r="P35" s="57">
        <v>0.83</v>
      </c>
      <c r="Q35" s="57">
        <v>98.6</v>
      </c>
      <c r="R35" s="56">
        <v>80</v>
      </c>
      <c r="S35" s="57">
        <f t="shared" si="2"/>
        <v>25.606249999999996</v>
      </c>
      <c r="T35" s="57">
        <f t="shared" si="3"/>
        <v>893.30921766743631</v>
      </c>
      <c r="U35" s="47">
        <v>-0.75</v>
      </c>
      <c r="V35" s="47">
        <v>0.83</v>
      </c>
      <c r="W35" s="47">
        <v>95</v>
      </c>
      <c r="X35" s="46">
        <v>80</v>
      </c>
      <c r="Y35" s="47">
        <f t="shared" si="4"/>
        <v>17.956249999999997</v>
      </c>
      <c r="Z35" s="47">
        <f t="shared" si="5"/>
        <v>626.42845554272503</v>
      </c>
      <c r="AA35" s="57">
        <v>-5.125</v>
      </c>
      <c r="AB35" s="57">
        <v>0.83</v>
      </c>
      <c r="AC35" s="57">
        <v>96.8</v>
      </c>
      <c r="AD35" s="56">
        <v>80</v>
      </c>
      <c r="AE35" s="57">
        <f t="shared" si="6"/>
        <v>31.276249999999997</v>
      </c>
      <c r="AF35" s="57">
        <f t="shared" si="7"/>
        <v>1091.1149590069283</v>
      </c>
      <c r="AG35" s="47">
        <v>-0.75</v>
      </c>
      <c r="AH35" s="47">
        <v>0.83</v>
      </c>
      <c r="AI35" s="47">
        <v>96.8</v>
      </c>
      <c r="AJ35" s="46">
        <v>80</v>
      </c>
      <c r="AK35" s="47">
        <f t="shared" si="8"/>
        <v>27.956249999999997</v>
      </c>
      <c r="AL35" s="47">
        <f t="shared" si="9"/>
        <v>975.2921968822169</v>
      </c>
      <c r="AN35" s="60"/>
      <c r="AO35" s="30">
        <v>0.23094688221709006</v>
      </c>
      <c r="AP35" s="82">
        <f t="shared" si="15"/>
        <v>169.327</v>
      </c>
      <c r="AQ35" s="50">
        <v>1</v>
      </c>
      <c r="AR35" s="30">
        <v>16</v>
      </c>
      <c r="AS35" s="57">
        <v>-2</v>
      </c>
      <c r="AT35" s="57">
        <v>0.83</v>
      </c>
      <c r="AU35" s="56">
        <v>84.2</v>
      </c>
      <c r="AV35" s="57">
        <v>78.259999999999991</v>
      </c>
      <c r="AW35" s="57">
        <f t="shared" si="10"/>
        <v>9.7300000000000111</v>
      </c>
      <c r="AX35" s="57">
        <f>AO35*AP35*AW35</f>
        <v>380.49693071593578</v>
      </c>
      <c r="AZ35" s="60"/>
      <c r="BA35" s="30">
        <v>0.23094688221709006</v>
      </c>
      <c r="BB35" s="82">
        <f t="shared" si="16"/>
        <v>169.327</v>
      </c>
      <c r="BC35" s="50">
        <v>1</v>
      </c>
      <c r="BD35" s="30">
        <v>16</v>
      </c>
      <c r="BE35" s="57">
        <v>-2</v>
      </c>
      <c r="BF35" s="57">
        <v>0.83</v>
      </c>
      <c r="BG35" s="56">
        <v>84.2</v>
      </c>
      <c r="BH35" s="57">
        <v>85.1</v>
      </c>
      <c r="BI35" s="57">
        <f t="shared" si="12"/>
        <v>2.8900000000000077</v>
      </c>
      <c r="BJ35" s="57">
        <f t="shared" si="13"/>
        <v>113.01501847575088</v>
      </c>
      <c r="BK35" s="60"/>
      <c r="BL35" s="60"/>
      <c r="BM35" s="60"/>
      <c r="BN35" s="60"/>
      <c r="BO35" s="60"/>
      <c r="BP35" s="35"/>
      <c r="BQ35" s="60"/>
      <c r="BR35" s="60"/>
    </row>
    <row r="36" spans="5:70" x14ac:dyDescent="0.25">
      <c r="AH36" s="23"/>
      <c r="AO36" s="79"/>
      <c r="AP36" s="79"/>
      <c r="AQ36" s="35"/>
      <c r="AR36" s="35"/>
      <c r="AS36" s="35"/>
      <c r="AT36" s="35"/>
      <c r="AU36" s="35"/>
      <c r="AV36" s="35"/>
      <c r="AW36" s="35"/>
      <c r="AX36" s="35"/>
      <c r="AY36" s="52"/>
      <c r="AZ36" s="52"/>
      <c r="BA36" s="79"/>
      <c r="BB36" s="79"/>
      <c r="BC36" s="35"/>
      <c r="BD36" s="35"/>
      <c r="BE36" s="35"/>
      <c r="BF36" s="35"/>
      <c r="BG36" s="35"/>
      <c r="BH36" s="35"/>
      <c r="BI36" s="35"/>
      <c r="BJ36" s="35"/>
      <c r="BK36" s="52"/>
      <c r="BL36" s="52"/>
      <c r="BM36" s="52"/>
      <c r="BN36" s="52"/>
      <c r="BO36" s="52"/>
      <c r="BP36" s="52"/>
      <c r="BQ36" s="52"/>
      <c r="BR36" s="52"/>
    </row>
    <row r="37" spans="5:70" x14ac:dyDescent="0.25">
      <c r="AO37" s="79"/>
      <c r="AP37" s="79"/>
      <c r="AQ37" s="35"/>
      <c r="AR37" s="35"/>
      <c r="AS37" s="35"/>
      <c r="AT37" s="35"/>
      <c r="AU37" s="35"/>
      <c r="AV37" s="35"/>
      <c r="AW37" s="35"/>
      <c r="AX37" s="35"/>
      <c r="AY37" s="52"/>
      <c r="AZ37" s="52"/>
      <c r="BA37" s="79"/>
      <c r="BB37" s="79"/>
      <c r="BC37" s="35"/>
      <c r="BD37" s="35"/>
      <c r="BE37" s="35"/>
      <c r="BF37" s="35"/>
      <c r="BG37" s="35"/>
      <c r="BH37" s="35"/>
      <c r="BI37" s="35"/>
      <c r="BJ37" s="35"/>
      <c r="BK37" s="52"/>
      <c r="BL37" s="52"/>
      <c r="BM37" s="52"/>
      <c r="BN37" s="52"/>
      <c r="BO37" s="52"/>
      <c r="BP37" s="52"/>
      <c r="BQ37" s="52"/>
      <c r="BR37" s="52"/>
    </row>
    <row r="38" spans="5:70" x14ac:dyDescent="0.25">
      <c r="E38" s="100" t="s">
        <v>22</v>
      </c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1"/>
      <c r="AM38" s="35"/>
      <c r="AN38" s="35"/>
      <c r="AO38" s="79"/>
      <c r="AP38" s="79"/>
      <c r="AQ38" s="35"/>
      <c r="AR38" s="35"/>
      <c r="AS38" s="35"/>
      <c r="AT38" s="35"/>
      <c r="AU38" s="35"/>
      <c r="AV38" s="35"/>
      <c r="AW38" s="35"/>
      <c r="AX38" s="35"/>
      <c r="AY38" s="99"/>
      <c r="AZ38" s="99"/>
      <c r="BA38" s="79"/>
      <c r="BB38" s="79"/>
      <c r="BC38" s="35"/>
      <c r="BD38" s="35"/>
      <c r="BE38" s="35"/>
      <c r="BF38" s="35"/>
      <c r="BG38" s="35"/>
      <c r="BH38" s="35"/>
      <c r="BI38" s="35"/>
      <c r="BJ38" s="35"/>
      <c r="BK38" s="99"/>
      <c r="BL38" s="99"/>
      <c r="BM38" s="99"/>
      <c r="BN38" s="99"/>
      <c r="BO38" s="99"/>
      <c r="BP38" s="99"/>
      <c r="BQ38" s="99"/>
      <c r="BR38" s="99"/>
    </row>
    <row r="39" spans="5:70" x14ac:dyDescent="0.25">
      <c r="E39" s="30"/>
      <c r="F39" s="30"/>
      <c r="G39" s="30"/>
      <c r="H39" s="30"/>
      <c r="I39" s="54" t="s">
        <v>0</v>
      </c>
      <c r="J39" s="54"/>
      <c r="K39" s="54"/>
      <c r="L39" s="54"/>
      <c r="M39" s="54"/>
      <c r="N39" s="54"/>
      <c r="O39" s="55" t="s">
        <v>1</v>
      </c>
      <c r="P39" s="55"/>
      <c r="Q39" s="55"/>
      <c r="R39" s="55"/>
      <c r="S39" s="55"/>
      <c r="T39" s="55"/>
      <c r="U39" s="54" t="s">
        <v>2</v>
      </c>
      <c r="V39" s="54"/>
      <c r="W39" s="54"/>
      <c r="X39" s="54"/>
      <c r="Y39" s="54"/>
      <c r="Z39" s="54"/>
      <c r="AA39" s="55" t="s">
        <v>3</v>
      </c>
      <c r="AB39" s="55"/>
      <c r="AC39" s="55"/>
      <c r="AD39" s="55"/>
      <c r="AE39" s="55"/>
      <c r="AF39" s="55"/>
      <c r="AG39" s="54" t="s">
        <v>4</v>
      </c>
      <c r="AH39" s="54"/>
      <c r="AI39" s="54"/>
      <c r="AJ39" s="54"/>
      <c r="AK39" s="54"/>
      <c r="AL39" s="54"/>
      <c r="AM39" s="60"/>
      <c r="AN39" s="60"/>
      <c r="AO39" s="79"/>
      <c r="AP39" s="79"/>
      <c r="AQ39" s="35"/>
      <c r="AR39" s="35"/>
      <c r="AS39" s="55" t="s">
        <v>73</v>
      </c>
      <c r="AT39" s="55"/>
      <c r="AU39" s="55"/>
      <c r="AV39" s="55"/>
      <c r="AW39" s="55"/>
      <c r="AX39" s="55"/>
      <c r="AY39" s="71"/>
      <c r="AZ39" s="71"/>
      <c r="BA39" s="79"/>
      <c r="BB39" s="79"/>
      <c r="BC39" s="35"/>
      <c r="BD39" s="35"/>
      <c r="BE39" s="55" t="s">
        <v>72</v>
      </c>
      <c r="BF39" s="55"/>
      <c r="BG39" s="55"/>
      <c r="BH39" s="55"/>
      <c r="BI39" s="55"/>
      <c r="BJ39" s="55"/>
      <c r="BK39" s="71"/>
      <c r="BL39" s="71"/>
      <c r="BM39" s="71"/>
      <c r="BN39" s="71"/>
      <c r="BO39" s="71"/>
      <c r="BP39" s="71"/>
      <c r="BQ39" s="71"/>
      <c r="BR39" s="71"/>
    </row>
    <row r="40" spans="5:70" x14ac:dyDescent="0.25">
      <c r="E40" s="30" t="s">
        <v>27</v>
      </c>
      <c r="F40" s="30" t="s">
        <v>26</v>
      </c>
      <c r="G40" s="30" t="s">
        <v>14</v>
      </c>
      <c r="H40" s="30" t="s">
        <v>15</v>
      </c>
      <c r="I40" s="46" t="s">
        <v>16</v>
      </c>
      <c r="J40" s="46" t="s">
        <v>17</v>
      </c>
      <c r="K40" s="46" t="s">
        <v>18</v>
      </c>
      <c r="L40" s="47" t="s">
        <v>25</v>
      </c>
      <c r="M40" s="47" t="s">
        <v>19</v>
      </c>
      <c r="N40" s="47" t="s">
        <v>20</v>
      </c>
      <c r="O40" s="56" t="s">
        <v>16</v>
      </c>
      <c r="P40" s="56" t="s">
        <v>17</v>
      </c>
      <c r="Q40" s="56" t="s">
        <v>18</v>
      </c>
      <c r="R40" s="57" t="s">
        <v>25</v>
      </c>
      <c r="S40" s="57" t="s">
        <v>19</v>
      </c>
      <c r="T40" s="57" t="s">
        <v>20</v>
      </c>
      <c r="U40" s="46" t="s">
        <v>16</v>
      </c>
      <c r="V40" s="46" t="s">
        <v>17</v>
      </c>
      <c r="W40" s="46" t="s">
        <v>18</v>
      </c>
      <c r="X40" s="47" t="s">
        <v>25</v>
      </c>
      <c r="Y40" s="47" t="s">
        <v>19</v>
      </c>
      <c r="Z40" s="47" t="s">
        <v>20</v>
      </c>
      <c r="AA40" s="56" t="s">
        <v>16</v>
      </c>
      <c r="AB40" s="56" t="s">
        <v>17</v>
      </c>
      <c r="AC40" s="56" t="s">
        <v>18</v>
      </c>
      <c r="AD40" s="57" t="s">
        <v>25</v>
      </c>
      <c r="AE40" s="57" t="s">
        <v>19</v>
      </c>
      <c r="AF40" s="57" t="s">
        <v>20</v>
      </c>
      <c r="AG40" s="46" t="s">
        <v>16</v>
      </c>
      <c r="AH40" s="46" t="s">
        <v>17</v>
      </c>
      <c r="AI40" s="46" t="s">
        <v>18</v>
      </c>
      <c r="AJ40" s="47" t="s">
        <v>25</v>
      </c>
      <c r="AK40" s="47" t="s">
        <v>19</v>
      </c>
      <c r="AL40" s="47" t="s">
        <v>20</v>
      </c>
      <c r="AM40" s="60"/>
      <c r="AN40" s="60"/>
      <c r="AO40" s="30" t="s">
        <v>27</v>
      </c>
      <c r="AP40" s="30" t="s">
        <v>26</v>
      </c>
      <c r="AQ40" s="30" t="s">
        <v>14</v>
      </c>
      <c r="AR40" s="30" t="s">
        <v>15</v>
      </c>
      <c r="AS40" s="56" t="s">
        <v>16</v>
      </c>
      <c r="AT40" s="56" t="s">
        <v>17</v>
      </c>
      <c r="AU40" s="56" t="s">
        <v>18</v>
      </c>
      <c r="AV40" s="57" t="s">
        <v>25</v>
      </c>
      <c r="AW40" s="57" t="s">
        <v>19</v>
      </c>
      <c r="AX40" s="57" t="s">
        <v>20</v>
      </c>
      <c r="AY40" s="35"/>
      <c r="AZ40" s="35"/>
      <c r="BA40" s="30" t="s">
        <v>27</v>
      </c>
      <c r="BB40" s="30" t="s">
        <v>26</v>
      </c>
      <c r="BC40" s="30" t="s">
        <v>14</v>
      </c>
      <c r="BD40" s="30" t="s">
        <v>15</v>
      </c>
      <c r="BE40" s="56" t="s">
        <v>16</v>
      </c>
      <c r="BF40" s="56" t="s">
        <v>17</v>
      </c>
      <c r="BG40" s="56" t="s">
        <v>18</v>
      </c>
      <c r="BH40" s="57" t="s">
        <v>25</v>
      </c>
      <c r="BI40" s="57" t="s">
        <v>19</v>
      </c>
      <c r="BJ40" s="57" t="s">
        <v>20</v>
      </c>
      <c r="BK40" s="60"/>
      <c r="BL40" s="60"/>
      <c r="BM40" s="35"/>
      <c r="BN40" s="35"/>
      <c r="BO40" s="35"/>
      <c r="BP40" s="60"/>
      <c r="BQ40" s="60"/>
      <c r="BR40" s="60"/>
    </row>
    <row r="41" spans="5:70" x14ac:dyDescent="0.25">
      <c r="E41" s="30">
        <v>0.23094688221709006</v>
      </c>
      <c r="F41" s="102">
        <f>297.08</f>
        <v>297.08</v>
      </c>
      <c r="G41" s="50">
        <v>4.1666666666666664E-2</v>
      </c>
      <c r="H41" s="30">
        <v>19</v>
      </c>
      <c r="I41" s="47">
        <v>-1</v>
      </c>
      <c r="J41" s="47">
        <v>0.83</v>
      </c>
      <c r="K41" s="47">
        <v>96.8</v>
      </c>
      <c r="L41" s="46">
        <v>80</v>
      </c>
      <c r="M41" s="47">
        <f t="shared" ref="M41:M64" si="18">((H41+I41)*J41)+(78-L41)+(K41-85)</f>
        <v>24.739999999999995</v>
      </c>
      <c r="N41" s="47">
        <f t="shared" ref="N41:N64" si="19">E41*F41*M41</f>
        <v>1697.4039722863736</v>
      </c>
      <c r="O41" s="57">
        <v>-0.125</v>
      </c>
      <c r="P41" s="57">
        <v>0.83</v>
      </c>
      <c r="Q41" s="57">
        <v>98.6</v>
      </c>
      <c r="R41" s="56">
        <v>80</v>
      </c>
      <c r="S41" s="57">
        <f t="shared" ref="S41:S64" si="20">((H41+O41)*P41)+(78-R41)+(Q41-85)</f>
        <v>27.266249999999992</v>
      </c>
      <c r="T41" s="57">
        <f t="shared" ref="T41:T64" si="21">E41*F41*S41</f>
        <v>1870.7292263279437</v>
      </c>
      <c r="U41" s="47">
        <v>-0.125</v>
      </c>
      <c r="V41" s="47">
        <v>0.83</v>
      </c>
      <c r="W41" s="47">
        <v>95</v>
      </c>
      <c r="X41" s="46">
        <v>80</v>
      </c>
      <c r="Y41" s="47">
        <f t="shared" ref="Y41:Y64" si="22">((H41+U41)*V41)+(78-X41)+(W41-85)</f>
        <v>23.666249999999998</v>
      </c>
      <c r="Z41" s="47">
        <f t="shared" ref="Z41:Z64" si="23">E41*F41*Y41</f>
        <v>1623.734307159353</v>
      </c>
      <c r="AA41" s="57">
        <v>-0.125</v>
      </c>
      <c r="AB41" s="57">
        <v>0.83</v>
      </c>
      <c r="AC41" s="57">
        <v>96.8</v>
      </c>
      <c r="AD41" s="56">
        <v>80</v>
      </c>
      <c r="AE41" s="57">
        <f t="shared" ref="AE41:AE64" si="24">((H41+AA41)*AB41)+(78-AD41)+(AC41-85)</f>
        <v>25.466249999999995</v>
      </c>
      <c r="AF41" s="57">
        <f t="shared" ref="AF41:AF64" si="25">E41*F41*AE41</f>
        <v>1747.2317667436484</v>
      </c>
      <c r="AG41" s="47">
        <v>-0.125</v>
      </c>
      <c r="AH41" s="47">
        <v>0.83</v>
      </c>
      <c r="AI41" s="47">
        <v>96.8</v>
      </c>
      <c r="AJ41" s="46">
        <v>80</v>
      </c>
      <c r="AK41" s="47">
        <f t="shared" ref="AK41:AK64" si="26">((H41+AG41)*AH41)+(78-AJ41)+(AI41-85)</f>
        <v>25.466249999999995</v>
      </c>
      <c r="AL41" s="47">
        <f t="shared" ref="AL41:AL64" si="27">E41*F41*AK41</f>
        <v>1747.2317667436484</v>
      </c>
      <c r="AM41" s="60"/>
      <c r="AN41" s="60"/>
      <c r="AO41" s="30">
        <v>0.23094688221709006</v>
      </c>
      <c r="AP41" s="102">
        <v>268.95999999999998</v>
      </c>
      <c r="AQ41" s="50">
        <v>4.1666666666666664E-2</v>
      </c>
      <c r="AR41" s="30">
        <v>19</v>
      </c>
      <c r="AS41" s="57">
        <v>-1</v>
      </c>
      <c r="AT41" s="57">
        <v>0.83</v>
      </c>
      <c r="AU41" s="56">
        <v>77</v>
      </c>
      <c r="AV41" s="57">
        <v>82.58</v>
      </c>
      <c r="AW41" s="57">
        <f t="shared" ref="AW41:AW49" si="28">((AR41+AS41)*AT41)+(78-AV41)+(AU41-85)</f>
        <v>2.3600000000000012</v>
      </c>
      <c r="AX41" s="57">
        <f t="shared" ref="AX41:AX64" si="29">AO41*AP41*AW41</f>
        <v>146.59251732101623</v>
      </c>
      <c r="AY41" s="60"/>
      <c r="AZ41" s="60"/>
      <c r="BA41" s="30">
        <v>0.23094688221709006</v>
      </c>
      <c r="BB41" s="82">
        <v>268.95999999999998</v>
      </c>
      <c r="BC41" s="50">
        <v>4.1666666666666664E-2</v>
      </c>
      <c r="BD41" s="30">
        <v>19</v>
      </c>
      <c r="BE41" s="57">
        <v>-1</v>
      </c>
      <c r="BF41" s="57">
        <v>0.83</v>
      </c>
      <c r="BG41" s="56">
        <v>77</v>
      </c>
      <c r="BH41" s="57">
        <v>85.28</v>
      </c>
      <c r="BI41" s="57">
        <f t="shared" ref="BI41:BI64" si="30">((BD41+BE41)*BF41)+(78-BH41)+(BG41-85)</f>
        <v>-0.34000000000000163</v>
      </c>
      <c r="BJ41" s="57">
        <f t="shared" ref="BJ41:BJ64" si="31">BA41*BB41*BI41</f>
        <v>-21.119260969977006</v>
      </c>
      <c r="BK41" s="60"/>
      <c r="BL41" s="60"/>
      <c r="BM41" s="60"/>
      <c r="BN41" s="60"/>
      <c r="BO41" s="60"/>
      <c r="BP41" s="35"/>
      <c r="BQ41" s="60"/>
      <c r="BR41" s="60"/>
    </row>
    <row r="42" spans="5:70" x14ac:dyDescent="0.25">
      <c r="E42" s="30">
        <v>0.23094688221709006</v>
      </c>
      <c r="F42" s="102">
        <f t="shared" ref="F42:F64" si="32">297.08</f>
        <v>297.08</v>
      </c>
      <c r="G42" s="50">
        <v>8.3333333333333329E-2</v>
      </c>
      <c r="H42" s="30">
        <v>17</v>
      </c>
      <c r="I42" s="47">
        <v>-1</v>
      </c>
      <c r="J42" s="47">
        <v>0.83</v>
      </c>
      <c r="K42" s="47">
        <v>96.8</v>
      </c>
      <c r="L42" s="46">
        <v>80</v>
      </c>
      <c r="M42" s="47">
        <f t="shared" si="18"/>
        <v>23.08</v>
      </c>
      <c r="N42" s="47">
        <f t="shared" si="19"/>
        <v>1583.5118706697456</v>
      </c>
      <c r="O42" s="57">
        <v>-0.125</v>
      </c>
      <c r="P42" s="57">
        <v>0.83</v>
      </c>
      <c r="Q42" s="57">
        <v>98.6</v>
      </c>
      <c r="R42" s="56">
        <v>80</v>
      </c>
      <c r="S42" s="57">
        <f t="shared" si="20"/>
        <v>25.606249999999996</v>
      </c>
      <c r="T42" s="57">
        <f t="shared" si="21"/>
        <v>1756.8371247113159</v>
      </c>
      <c r="U42" s="47">
        <v>-0.125</v>
      </c>
      <c r="V42" s="47">
        <v>0.83</v>
      </c>
      <c r="W42" s="47">
        <v>95</v>
      </c>
      <c r="X42" s="46">
        <v>80</v>
      </c>
      <c r="Y42" s="47">
        <f t="shared" si="22"/>
        <v>22.006250000000001</v>
      </c>
      <c r="Z42" s="47">
        <f t="shared" si="23"/>
        <v>1509.842205542725</v>
      </c>
      <c r="AA42" s="57">
        <v>-0.125</v>
      </c>
      <c r="AB42" s="57">
        <v>0.83</v>
      </c>
      <c r="AC42" s="57">
        <v>96.8</v>
      </c>
      <c r="AD42" s="56">
        <v>80</v>
      </c>
      <c r="AE42" s="57">
        <f t="shared" si="24"/>
        <v>23.806249999999999</v>
      </c>
      <c r="AF42" s="57">
        <f t="shared" si="25"/>
        <v>1633.3396651270205</v>
      </c>
      <c r="AG42" s="47">
        <v>-0.125</v>
      </c>
      <c r="AH42" s="47">
        <v>0.83</v>
      </c>
      <c r="AI42" s="47">
        <v>96.8</v>
      </c>
      <c r="AJ42" s="46">
        <v>80</v>
      </c>
      <c r="AK42" s="47">
        <f t="shared" si="26"/>
        <v>23.806249999999999</v>
      </c>
      <c r="AL42" s="47">
        <f t="shared" si="27"/>
        <v>1633.3396651270205</v>
      </c>
      <c r="AM42" s="60"/>
      <c r="AN42" s="60"/>
      <c r="AO42" s="30">
        <v>0.23094688221709006</v>
      </c>
      <c r="AP42" s="102">
        <v>268.95999999999998</v>
      </c>
      <c r="AQ42" s="50">
        <v>8.3333333333333329E-2</v>
      </c>
      <c r="AR42" s="30">
        <v>17</v>
      </c>
      <c r="AS42" s="57">
        <v>-1</v>
      </c>
      <c r="AT42" s="57">
        <v>0.83</v>
      </c>
      <c r="AU42" s="56">
        <v>77</v>
      </c>
      <c r="AV42" s="57">
        <v>81.680000000000007</v>
      </c>
      <c r="AW42" s="57">
        <f t="shared" si="28"/>
        <v>1.5999999999999925</v>
      </c>
      <c r="AX42" s="57">
        <f t="shared" si="29"/>
        <v>99.384757505773209</v>
      </c>
      <c r="AY42" s="60"/>
      <c r="AZ42" s="60"/>
      <c r="BA42" s="30">
        <v>0.23094688221709006</v>
      </c>
      <c r="BB42" s="82">
        <v>268.95999999999998</v>
      </c>
      <c r="BC42" s="50">
        <v>8.3333333333333329E-2</v>
      </c>
      <c r="BD42" s="30">
        <v>17</v>
      </c>
      <c r="BE42" s="57">
        <v>-1</v>
      </c>
      <c r="BF42" s="57">
        <v>0.83</v>
      </c>
      <c r="BG42" s="56">
        <v>77</v>
      </c>
      <c r="BH42" s="57">
        <v>84.74</v>
      </c>
      <c r="BI42" s="57">
        <f t="shared" si="30"/>
        <v>-1.4599999999999955</v>
      </c>
      <c r="BJ42" s="57">
        <f t="shared" si="31"/>
        <v>-90.688591224018197</v>
      </c>
      <c r="BK42" s="60"/>
      <c r="BL42" s="60"/>
      <c r="BM42" s="60"/>
      <c r="BN42" s="60"/>
      <c r="BO42" s="60"/>
      <c r="BP42" s="35"/>
      <c r="BQ42" s="60"/>
      <c r="BR42" s="60"/>
    </row>
    <row r="43" spans="5:70" x14ac:dyDescent="0.25">
      <c r="E43" s="30">
        <v>0.23094688221709006</v>
      </c>
      <c r="F43" s="102">
        <f t="shared" si="32"/>
        <v>297.08</v>
      </c>
      <c r="G43" s="50">
        <v>0.125</v>
      </c>
      <c r="H43" s="30">
        <v>15</v>
      </c>
      <c r="I43" s="47">
        <v>-1</v>
      </c>
      <c r="J43" s="47">
        <v>0.83</v>
      </c>
      <c r="K43" s="47">
        <v>96.8</v>
      </c>
      <c r="L43" s="46">
        <v>80</v>
      </c>
      <c r="M43" s="47">
        <f t="shared" si="18"/>
        <v>21.419999999999995</v>
      </c>
      <c r="N43" s="47">
        <f t="shared" si="19"/>
        <v>1469.6197690531171</v>
      </c>
      <c r="O43" s="57">
        <v>-0.125</v>
      </c>
      <c r="P43" s="57">
        <v>0.83</v>
      </c>
      <c r="Q43" s="57">
        <v>98.6</v>
      </c>
      <c r="R43" s="56">
        <v>80</v>
      </c>
      <c r="S43" s="57">
        <f t="shared" si="20"/>
        <v>23.946249999999992</v>
      </c>
      <c r="T43" s="57">
        <f t="shared" si="21"/>
        <v>1642.9450230946875</v>
      </c>
      <c r="U43" s="47">
        <v>-0.125</v>
      </c>
      <c r="V43" s="47">
        <v>0.83</v>
      </c>
      <c r="W43" s="47">
        <v>95</v>
      </c>
      <c r="X43" s="46">
        <v>80</v>
      </c>
      <c r="Y43" s="47">
        <f t="shared" si="22"/>
        <v>20.346249999999998</v>
      </c>
      <c r="Z43" s="47">
        <f t="shared" si="23"/>
        <v>1395.9501039260967</v>
      </c>
      <c r="AA43" s="57">
        <v>-0.125</v>
      </c>
      <c r="AB43" s="57">
        <v>0.83</v>
      </c>
      <c r="AC43" s="57">
        <v>96.8</v>
      </c>
      <c r="AD43" s="56">
        <v>80</v>
      </c>
      <c r="AE43" s="57">
        <f t="shared" si="24"/>
        <v>22.146249999999995</v>
      </c>
      <c r="AF43" s="57">
        <f t="shared" si="25"/>
        <v>1519.447563510392</v>
      </c>
      <c r="AG43" s="47">
        <v>-0.125</v>
      </c>
      <c r="AH43" s="47">
        <v>0.83</v>
      </c>
      <c r="AI43" s="47">
        <v>96.8</v>
      </c>
      <c r="AJ43" s="46">
        <v>80</v>
      </c>
      <c r="AK43" s="47">
        <f t="shared" si="26"/>
        <v>22.146249999999995</v>
      </c>
      <c r="AL43" s="47">
        <f t="shared" si="27"/>
        <v>1519.447563510392</v>
      </c>
      <c r="AM43" s="60"/>
      <c r="AN43" s="60"/>
      <c r="AO43" s="30">
        <v>0.23094688221709006</v>
      </c>
      <c r="AP43" s="102">
        <v>268.95999999999998</v>
      </c>
      <c r="AQ43" s="50">
        <v>0.125</v>
      </c>
      <c r="AR43" s="30">
        <v>15</v>
      </c>
      <c r="AS43" s="57">
        <v>-1</v>
      </c>
      <c r="AT43" s="57">
        <v>0.83</v>
      </c>
      <c r="AU43" s="56">
        <v>80.599999999999994</v>
      </c>
      <c r="AV43" s="57">
        <v>78.62</v>
      </c>
      <c r="AW43" s="57">
        <f t="shared" si="28"/>
        <v>6.599999999999989</v>
      </c>
      <c r="AX43" s="57">
        <f t="shared" si="29"/>
        <v>409.96212471131571</v>
      </c>
      <c r="AY43" s="60"/>
      <c r="AZ43" s="60"/>
      <c r="BA43" s="30">
        <v>0.23094688221709006</v>
      </c>
      <c r="BB43" s="82">
        <v>268.95999999999998</v>
      </c>
      <c r="BC43" s="50">
        <v>0.125</v>
      </c>
      <c r="BD43" s="30">
        <v>15</v>
      </c>
      <c r="BE43" s="57">
        <v>-1</v>
      </c>
      <c r="BF43" s="57">
        <v>0.83</v>
      </c>
      <c r="BG43" s="56">
        <v>80.599999999999994</v>
      </c>
      <c r="BH43" s="57">
        <v>84.02</v>
      </c>
      <c r="BI43" s="57">
        <f t="shared" si="30"/>
        <v>1.1999999999999975</v>
      </c>
      <c r="BJ43" s="57">
        <f t="shared" si="31"/>
        <v>74.538568129330102</v>
      </c>
      <c r="BK43" s="60"/>
      <c r="BL43" s="60"/>
      <c r="BM43" s="60"/>
      <c r="BN43" s="60"/>
      <c r="BO43" s="60"/>
      <c r="BP43" s="35"/>
      <c r="BQ43" s="60"/>
      <c r="BR43" s="60"/>
    </row>
    <row r="44" spans="5:70" x14ac:dyDescent="0.25">
      <c r="E44" s="30">
        <v>0.23094688221709006</v>
      </c>
      <c r="F44" s="102">
        <f t="shared" si="32"/>
        <v>297.08</v>
      </c>
      <c r="G44" s="50">
        <v>0.16666666666666699</v>
      </c>
      <c r="H44" s="30">
        <v>13</v>
      </c>
      <c r="I44" s="47">
        <v>-1</v>
      </c>
      <c r="J44" s="47">
        <v>0.83</v>
      </c>
      <c r="K44" s="47">
        <v>96.8</v>
      </c>
      <c r="L44" s="46">
        <v>80</v>
      </c>
      <c r="M44" s="47">
        <f t="shared" si="18"/>
        <v>19.759999999999998</v>
      </c>
      <c r="N44" s="47">
        <f t="shared" si="19"/>
        <v>1355.7276674364894</v>
      </c>
      <c r="O44" s="57">
        <v>-0.125</v>
      </c>
      <c r="P44" s="57">
        <v>0.83</v>
      </c>
      <c r="Q44" s="57">
        <v>98.6</v>
      </c>
      <c r="R44" s="56">
        <v>80</v>
      </c>
      <c r="S44" s="57">
        <f t="shared" si="20"/>
        <v>22.286249999999995</v>
      </c>
      <c r="T44" s="57">
        <f t="shared" si="21"/>
        <v>1529.0529214780595</v>
      </c>
      <c r="U44" s="47">
        <v>-0.125</v>
      </c>
      <c r="V44" s="47">
        <v>0.83</v>
      </c>
      <c r="W44" s="47">
        <v>95</v>
      </c>
      <c r="X44" s="46">
        <v>80</v>
      </c>
      <c r="Y44" s="47">
        <f t="shared" si="22"/>
        <v>18.686250000000001</v>
      </c>
      <c r="Z44" s="47">
        <f t="shared" si="23"/>
        <v>1282.0580023094687</v>
      </c>
      <c r="AA44" s="57">
        <v>-0.125</v>
      </c>
      <c r="AB44" s="57">
        <v>0.83</v>
      </c>
      <c r="AC44" s="57">
        <v>96.8</v>
      </c>
      <c r="AD44" s="56">
        <v>80</v>
      </c>
      <c r="AE44" s="57">
        <f t="shared" si="24"/>
        <v>20.486249999999998</v>
      </c>
      <c r="AF44" s="57">
        <f t="shared" si="25"/>
        <v>1405.5554618937642</v>
      </c>
      <c r="AG44" s="47">
        <v>-0.125</v>
      </c>
      <c r="AH44" s="47">
        <v>0.83</v>
      </c>
      <c r="AI44" s="47">
        <v>96.8</v>
      </c>
      <c r="AJ44" s="46">
        <v>80</v>
      </c>
      <c r="AK44" s="47">
        <f t="shared" si="26"/>
        <v>20.486249999999998</v>
      </c>
      <c r="AL44" s="47">
        <f t="shared" si="27"/>
        <v>1405.5554618937642</v>
      </c>
      <c r="AM44" s="60"/>
      <c r="AN44" s="60"/>
      <c r="AO44" s="30">
        <v>0.23094688221709006</v>
      </c>
      <c r="AP44" s="102">
        <v>268.95999999999998</v>
      </c>
      <c r="AQ44" s="50">
        <v>0.16666666666666699</v>
      </c>
      <c r="AR44" s="30">
        <v>13</v>
      </c>
      <c r="AS44" s="57">
        <v>-1</v>
      </c>
      <c r="AT44" s="57">
        <v>0.83</v>
      </c>
      <c r="AU44" s="56">
        <v>78.8</v>
      </c>
      <c r="AV44" s="57">
        <v>78.44</v>
      </c>
      <c r="AW44" s="57">
        <f t="shared" si="28"/>
        <v>3.3199999999999985</v>
      </c>
      <c r="AX44" s="57">
        <f t="shared" si="29"/>
        <v>206.22337182448027</v>
      </c>
      <c r="AY44" s="60"/>
      <c r="AZ44" s="60"/>
      <c r="BA44" s="30">
        <v>0.23094688221709006</v>
      </c>
      <c r="BB44" s="82">
        <v>268.95999999999998</v>
      </c>
      <c r="BC44" s="50">
        <v>0.16666666666666699</v>
      </c>
      <c r="BD44" s="30">
        <v>13</v>
      </c>
      <c r="BE44" s="57">
        <v>-1</v>
      </c>
      <c r="BF44" s="57">
        <v>0.83</v>
      </c>
      <c r="BG44" s="56">
        <v>78.8</v>
      </c>
      <c r="BH44" s="57">
        <v>83.48</v>
      </c>
      <c r="BI44" s="57">
        <f t="shared" si="30"/>
        <v>-1.7200000000000077</v>
      </c>
      <c r="BJ44" s="57">
        <f t="shared" si="31"/>
        <v>-106.83861431870717</v>
      </c>
      <c r="BK44" s="60"/>
      <c r="BL44" s="60"/>
      <c r="BM44" s="60"/>
      <c r="BN44" s="60"/>
      <c r="BO44" s="60"/>
      <c r="BP44" s="35"/>
      <c r="BQ44" s="60"/>
      <c r="BR44" s="60"/>
    </row>
    <row r="45" spans="5:70" x14ac:dyDescent="0.25">
      <c r="E45" s="30">
        <v>0.23094688221709006</v>
      </c>
      <c r="F45" s="102">
        <f t="shared" si="32"/>
        <v>297.08</v>
      </c>
      <c r="G45" s="50">
        <v>0.20833333333333401</v>
      </c>
      <c r="H45" s="30">
        <v>11</v>
      </c>
      <c r="I45" s="47">
        <v>-1</v>
      </c>
      <c r="J45" s="47">
        <v>0.83</v>
      </c>
      <c r="K45" s="47">
        <v>96.8</v>
      </c>
      <c r="L45" s="46">
        <v>80</v>
      </c>
      <c r="M45" s="47">
        <f t="shared" si="18"/>
        <v>18.099999999999994</v>
      </c>
      <c r="N45" s="47">
        <f t="shared" si="19"/>
        <v>1241.8355658198609</v>
      </c>
      <c r="O45" s="57">
        <v>-0.125</v>
      </c>
      <c r="P45" s="57">
        <v>0.83</v>
      </c>
      <c r="Q45" s="57">
        <v>98.6</v>
      </c>
      <c r="R45" s="56">
        <v>80</v>
      </c>
      <c r="S45" s="57">
        <f t="shared" si="20"/>
        <v>20.626249999999992</v>
      </c>
      <c r="T45" s="57">
        <f t="shared" si="21"/>
        <v>1415.160819861431</v>
      </c>
      <c r="U45" s="47">
        <v>-0.125</v>
      </c>
      <c r="V45" s="47">
        <v>0.83</v>
      </c>
      <c r="W45" s="47">
        <v>95</v>
      </c>
      <c r="X45" s="46">
        <v>80</v>
      </c>
      <c r="Y45" s="47">
        <f t="shared" si="22"/>
        <v>17.026249999999997</v>
      </c>
      <c r="Z45" s="47">
        <f t="shared" si="23"/>
        <v>1168.1659006928403</v>
      </c>
      <c r="AA45" s="57">
        <v>-0.125</v>
      </c>
      <c r="AB45" s="57">
        <v>0.83</v>
      </c>
      <c r="AC45" s="57">
        <v>96.8</v>
      </c>
      <c r="AD45" s="56">
        <v>80</v>
      </c>
      <c r="AE45" s="57">
        <f t="shared" si="24"/>
        <v>18.826249999999995</v>
      </c>
      <c r="AF45" s="57">
        <f t="shared" si="25"/>
        <v>1291.6633602771358</v>
      </c>
      <c r="AG45" s="47">
        <v>-0.125</v>
      </c>
      <c r="AH45" s="47">
        <v>0.83</v>
      </c>
      <c r="AI45" s="47">
        <v>96.8</v>
      </c>
      <c r="AJ45" s="46">
        <v>80</v>
      </c>
      <c r="AK45" s="47">
        <f t="shared" si="26"/>
        <v>18.826249999999995</v>
      </c>
      <c r="AL45" s="47">
        <f t="shared" si="27"/>
        <v>1291.6633602771358</v>
      </c>
      <c r="AM45" s="60"/>
      <c r="AN45" s="60"/>
      <c r="AO45" s="30">
        <v>0.23094688221709006</v>
      </c>
      <c r="AP45" s="102">
        <v>268.95999999999998</v>
      </c>
      <c r="AQ45" s="50">
        <v>0.20833333333333401</v>
      </c>
      <c r="AR45" s="30">
        <v>11</v>
      </c>
      <c r="AS45" s="57">
        <v>-1</v>
      </c>
      <c r="AT45" s="57">
        <v>0.83</v>
      </c>
      <c r="AU45" s="56">
        <v>78.8</v>
      </c>
      <c r="AV45" s="57">
        <v>77.900000000000006</v>
      </c>
      <c r="AW45" s="57">
        <f t="shared" si="28"/>
        <v>2.1999999999999904</v>
      </c>
      <c r="AX45" s="57">
        <f t="shared" si="29"/>
        <v>136.65404157043818</v>
      </c>
      <c r="AY45" s="60"/>
      <c r="AZ45" s="60"/>
      <c r="BA45" s="30">
        <v>0.23094688221709006</v>
      </c>
      <c r="BB45" s="82">
        <v>268.95999999999998</v>
      </c>
      <c r="BC45" s="50">
        <v>0.20833333333333401</v>
      </c>
      <c r="BD45" s="30">
        <v>11</v>
      </c>
      <c r="BE45" s="57">
        <v>-1</v>
      </c>
      <c r="BF45" s="57">
        <v>0.83</v>
      </c>
      <c r="BG45" s="56">
        <v>78.8</v>
      </c>
      <c r="BH45" s="57">
        <v>83.3</v>
      </c>
      <c r="BI45" s="57">
        <f t="shared" si="30"/>
        <v>-3.2000000000000011</v>
      </c>
      <c r="BJ45" s="57">
        <f t="shared" si="31"/>
        <v>-198.76951501154741</v>
      </c>
      <c r="BK45" s="60"/>
      <c r="BL45" s="60"/>
      <c r="BM45" s="60"/>
      <c r="BN45" s="60"/>
      <c r="BO45" s="60"/>
      <c r="BP45" s="35"/>
      <c r="BQ45" s="60"/>
      <c r="BR45" s="60"/>
    </row>
    <row r="46" spans="5:70" x14ac:dyDescent="0.25">
      <c r="E46" s="30">
        <v>0.23094688221709006</v>
      </c>
      <c r="F46" s="102">
        <f t="shared" si="32"/>
        <v>297.08</v>
      </c>
      <c r="G46" s="50">
        <v>0.25</v>
      </c>
      <c r="H46" s="30">
        <v>9</v>
      </c>
      <c r="I46" s="47">
        <v>-1</v>
      </c>
      <c r="J46" s="47">
        <v>0.83</v>
      </c>
      <c r="K46" s="47">
        <v>96.8</v>
      </c>
      <c r="L46" s="46">
        <v>80</v>
      </c>
      <c r="M46" s="47">
        <f t="shared" si="18"/>
        <v>16.439999999999998</v>
      </c>
      <c r="N46" s="47">
        <f t="shared" si="19"/>
        <v>1127.9434642032329</v>
      </c>
      <c r="O46" s="57">
        <v>-0.125</v>
      </c>
      <c r="P46" s="57">
        <v>0.83</v>
      </c>
      <c r="Q46" s="57">
        <v>98.6</v>
      </c>
      <c r="R46" s="56">
        <v>80</v>
      </c>
      <c r="S46" s="57">
        <f t="shared" si="20"/>
        <v>18.966249999999995</v>
      </c>
      <c r="T46" s="57">
        <f t="shared" si="21"/>
        <v>1301.2687182448033</v>
      </c>
      <c r="U46" s="47">
        <v>-0.125</v>
      </c>
      <c r="V46" s="47">
        <v>0.83</v>
      </c>
      <c r="W46" s="47">
        <v>95</v>
      </c>
      <c r="X46" s="46">
        <v>80</v>
      </c>
      <c r="Y46" s="47">
        <f t="shared" si="22"/>
        <v>15.366250000000001</v>
      </c>
      <c r="Z46" s="47">
        <f t="shared" si="23"/>
        <v>1054.2737990762123</v>
      </c>
      <c r="AA46" s="57">
        <v>-0.125</v>
      </c>
      <c r="AB46" s="57">
        <v>0.83</v>
      </c>
      <c r="AC46" s="57">
        <v>96.8</v>
      </c>
      <c r="AD46" s="56">
        <v>80</v>
      </c>
      <c r="AE46" s="57">
        <f t="shared" si="24"/>
        <v>17.166249999999998</v>
      </c>
      <c r="AF46" s="57">
        <f t="shared" si="25"/>
        <v>1177.7712586605078</v>
      </c>
      <c r="AG46" s="47">
        <v>-0.125</v>
      </c>
      <c r="AH46" s="47">
        <v>0.83</v>
      </c>
      <c r="AI46" s="47">
        <v>96.8</v>
      </c>
      <c r="AJ46" s="46">
        <v>80</v>
      </c>
      <c r="AK46" s="47">
        <f t="shared" si="26"/>
        <v>17.166249999999998</v>
      </c>
      <c r="AL46" s="47">
        <f t="shared" si="27"/>
        <v>1177.7712586605078</v>
      </c>
      <c r="AM46" s="60"/>
      <c r="AN46" s="60"/>
      <c r="AO46" s="30">
        <v>0.23094688221709006</v>
      </c>
      <c r="AP46" s="102">
        <v>268.95999999999998</v>
      </c>
      <c r="AQ46" s="50">
        <v>0.25</v>
      </c>
      <c r="AR46" s="30">
        <v>9</v>
      </c>
      <c r="AS46" s="57">
        <v>-1</v>
      </c>
      <c r="AT46" s="57">
        <v>0.83</v>
      </c>
      <c r="AU46" s="56">
        <v>78.8</v>
      </c>
      <c r="AV46" s="57">
        <v>77.540000000000006</v>
      </c>
      <c r="AW46" s="57">
        <f t="shared" si="28"/>
        <v>0.89999999999999059</v>
      </c>
      <c r="AX46" s="57">
        <f t="shared" si="29"/>
        <v>55.903926096997104</v>
      </c>
      <c r="AY46" s="60"/>
      <c r="AZ46" s="60"/>
      <c r="BA46" s="30">
        <v>0.23094688221709006</v>
      </c>
      <c r="BB46" s="82">
        <v>268.95999999999998</v>
      </c>
      <c r="BC46" s="50">
        <v>0.25</v>
      </c>
      <c r="BD46" s="30">
        <v>9</v>
      </c>
      <c r="BE46" s="57">
        <v>-1</v>
      </c>
      <c r="BF46" s="57">
        <v>0.83</v>
      </c>
      <c r="BG46" s="56">
        <v>78.8</v>
      </c>
      <c r="BH46" s="57">
        <v>83.3</v>
      </c>
      <c r="BI46" s="57">
        <f t="shared" si="30"/>
        <v>-4.8600000000000003</v>
      </c>
      <c r="BJ46" s="57">
        <f t="shared" si="31"/>
        <v>-301.8812009237875</v>
      </c>
      <c r="BK46" s="60"/>
      <c r="BL46" s="60"/>
      <c r="BM46" s="60"/>
      <c r="BN46" s="60"/>
      <c r="BO46" s="60"/>
      <c r="BP46" s="35"/>
      <c r="BQ46" s="60"/>
      <c r="BR46" s="60"/>
    </row>
    <row r="47" spans="5:70" x14ac:dyDescent="0.25">
      <c r="E47" s="30">
        <v>0.23094688221709006</v>
      </c>
      <c r="F47" s="102">
        <f t="shared" si="32"/>
        <v>297.08</v>
      </c>
      <c r="G47" s="50">
        <v>0.29166666666666702</v>
      </c>
      <c r="H47" s="30">
        <v>8</v>
      </c>
      <c r="I47" s="47">
        <v>-1</v>
      </c>
      <c r="J47" s="47">
        <v>0.83</v>
      </c>
      <c r="K47" s="47">
        <v>96.8</v>
      </c>
      <c r="L47" s="46">
        <v>80</v>
      </c>
      <c r="M47" s="47">
        <f t="shared" si="18"/>
        <v>15.609999999999996</v>
      </c>
      <c r="N47" s="47">
        <f t="shared" si="19"/>
        <v>1070.9974133949188</v>
      </c>
      <c r="O47" s="57">
        <v>-0.125</v>
      </c>
      <c r="P47" s="57">
        <v>0.83</v>
      </c>
      <c r="Q47" s="57">
        <v>98.6</v>
      </c>
      <c r="R47" s="56">
        <v>80</v>
      </c>
      <c r="S47" s="57">
        <f t="shared" si="20"/>
        <v>18.136249999999993</v>
      </c>
      <c r="T47" s="57">
        <f t="shared" si="21"/>
        <v>1244.3226674364889</v>
      </c>
      <c r="U47" s="47">
        <v>-0.125</v>
      </c>
      <c r="V47" s="47">
        <v>0.83</v>
      </c>
      <c r="W47" s="47">
        <v>95</v>
      </c>
      <c r="X47" s="46">
        <v>80</v>
      </c>
      <c r="Y47" s="47">
        <f t="shared" si="22"/>
        <v>14.536249999999999</v>
      </c>
      <c r="Z47" s="47">
        <f t="shared" si="23"/>
        <v>997.32774826789819</v>
      </c>
      <c r="AA47" s="57">
        <v>-0.125</v>
      </c>
      <c r="AB47" s="57">
        <v>0.83</v>
      </c>
      <c r="AC47" s="57">
        <v>96.8</v>
      </c>
      <c r="AD47" s="56">
        <v>80</v>
      </c>
      <c r="AE47" s="57">
        <f t="shared" si="24"/>
        <v>16.336249999999996</v>
      </c>
      <c r="AF47" s="57">
        <f t="shared" si="25"/>
        <v>1120.8252078521937</v>
      </c>
      <c r="AG47" s="47">
        <v>-0.125</v>
      </c>
      <c r="AH47" s="47">
        <v>0.83</v>
      </c>
      <c r="AI47" s="47">
        <v>96.8</v>
      </c>
      <c r="AJ47" s="46">
        <v>80</v>
      </c>
      <c r="AK47" s="47">
        <f t="shared" si="26"/>
        <v>16.336249999999996</v>
      </c>
      <c r="AL47" s="47">
        <f t="shared" si="27"/>
        <v>1120.8252078521937</v>
      </c>
      <c r="AM47" s="60"/>
      <c r="AN47" s="60"/>
      <c r="AO47" s="30">
        <v>0.23094688221709006</v>
      </c>
      <c r="AP47" s="102">
        <v>268.95999999999998</v>
      </c>
      <c r="AQ47" s="50">
        <v>0.29166666666666702</v>
      </c>
      <c r="AR47" s="30">
        <v>8</v>
      </c>
      <c r="AS47" s="57">
        <v>-1</v>
      </c>
      <c r="AT47" s="57">
        <v>0.83</v>
      </c>
      <c r="AU47" s="56">
        <v>78.8</v>
      </c>
      <c r="AV47" s="57">
        <v>79.34</v>
      </c>
      <c r="AW47" s="57">
        <f t="shared" si="28"/>
        <v>-1.7300000000000066</v>
      </c>
      <c r="AX47" s="57">
        <f t="shared" si="29"/>
        <v>-107.45976905311819</v>
      </c>
      <c r="AY47" s="60"/>
      <c r="AZ47" s="60"/>
      <c r="BA47" s="30">
        <v>0.23094688221709006</v>
      </c>
      <c r="BB47" s="82">
        <v>268.95999999999998</v>
      </c>
      <c r="BC47" s="50">
        <v>0.29166666666666702</v>
      </c>
      <c r="BD47" s="30">
        <v>8</v>
      </c>
      <c r="BE47" s="57">
        <v>-1</v>
      </c>
      <c r="BF47" s="57">
        <v>0.83</v>
      </c>
      <c r="BG47" s="56">
        <v>78.8</v>
      </c>
      <c r="BH47" s="57">
        <v>82.94</v>
      </c>
      <c r="BI47" s="57">
        <f t="shared" si="30"/>
        <v>-5.330000000000001</v>
      </c>
      <c r="BJ47" s="57">
        <f t="shared" si="31"/>
        <v>-331.07547344110861</v>
      </c>
      <c r="BK47" s="60"/>
      <c r="BL47" s="60"/>
      <c r="BM47" s="60"/>
      <c r="BN47" s="60"/>
      <c r="BO47" s="60"/>
      <c r="BP47" s="35"/>
      <c r="BQ47" s="60"/>
      <c r="BR47" s="60"/>
    </row>
    <row r="48" spans="5:70" x14ac:dyDescent="0.25">
      <c r="E48" s="30">
        <v>0.23094688221709006</v>
      </c>
      <c r="F48" s="102">
        <f t="shared" si="32"/>
        <v>297.08</v>
      </c>
      <c r="G48" s="50">
        <v>0.33333333333333398</v>
      </c>
      <c r="H48" s="30">
        <v>9</v>
      </c>
      <c r="I48" s="47">
        <v>-1</v>
      </c>
      <c r="J48" s="47">
        <v>0.83</v>
      </c>
      <c r="K48" s="47">
        <v>96.8</v>
      </c>
      <c r="L48" s="46">
        <v>80</v>
      </c>
      <c r="M48" s="47">
        <f t="shared" si="18"/>
        <v>16.439999999999998</v>
      </c>
      <c r="N48" s="47">
        <f t="shared" si="19"/>
        <v>1127.9434642032329</v>
      </c>
      <c r="O48" s="57">
        <v>-0.125</v>
      </c>
      <c r="P48" s="57">
        <v>0.83</v>
      </c>
      <c r="Q48" s="57">
        <v>98.6</v>
      </c>
      <c r="R48" s="56">
        <v>80</v>
      </c>
      <c r="S48" s="57">
        <f t="shared" si="20"/>
        <v>18.966249999999995</v>
      </c>
      <c r="T48" s="57">
        <f t="shared" si="21"/>
        <v>1301.2687182448033</v>
      </c>
      <c r="U48" s="47">
        <v>-0.125</v>
      </c>
      <c r="V48" s="47">
        <v>0.83</v>
      </c>
      <c r="W48" s="47">
        <v>95</v>
      </c>
      <c r="X48" s="46">
        <v>80</v>
      </c>
      <c r="Y48" s="47">
        <f t="shared" si="22"/>
        <v>15.366250000000001</v>
      </c>
      <c r="Z48" s="47">
        <f t="shared" si="23"/>
        <v>1054.2737990762123</v>
      </c>
      <c r="AA48" s="57">
        <v>-0.125</v>
      </c>
      <c r="AB48" s="57">
        <v>0.83</v>
      </c>
      <c r="AC48" s="57">
        <v>96.8</v>
      </c>
      <c r="AD48" s="56">
        <v>80</v>
      </c>
      <c r="AE48" s="57">
        <f t="shared" si="24"/>
        <v>17.166249999999998</v>
      </c>
      <c r="AF48" s="57">
        <f t="shared" si="25"/>
        <v>1177.7712586605078</v>
      </c>
      <c r="AG48" s="47">
        <v>-0.125</v>
      </c>
      <c r="AH48" s="47">
        <v>0.83</v>
      </c>
      <c r="AI48" s="47">
        <v>96.8</v>
      </c>
      <c r="AJ48" s="46">
        <v>80</v>
      </c>
      <c r="AK48" s="47">
        <f t="shared" si="26"/>
        <v>17.166249999999998</v>
      </c>
      <c r="AL48" s="47">
        <f t="shared" si="27"/>
        <v>1177.7712586605078</v>
      </c>
      <c r="AM48" s="60"/>
      <c r="AN48" s="60"/>
      <c r="AO48" s="30">
        <v>0.23094688221709006</v>
      </c>
      <c r="AP48" s="102">
        <v>268.95999999999998</v>
      </c>
      <c r="AQ48" s="50">
        <v>0.33333333333333398</v>
      </c>
      <c r="AR48" s="30">
        <v>9</v>
      </c>
      <c r="AS48" s="57">
        <v>-1</v>
      </c>
      <c r="AT48" s="57">
        <v>0.83</v>
      </c>
      <c r="AU48" s="56">
        <v>78.8</v>
      </c>
      <c r="AV48" s="57">
        <v>82.759999999999991</v>
      </c>
      <c r="AW48" s="57">
        <f t="shared" si="28"/>
        <v>-4.3199999999999941</v>
      </c>
      <c r="AX48" s="57">
        <f t="shared" si="29"/>
        <v>-268.33884526558853</v>
      </c>
      <c r="AY48" s="60"/>
      <c r="AZ48" s="60"/>
      <c r="BA48" s="30">
        <v>0.23094688221709006</v>
      </c>
      <c r="BB48" s="82">
        <v>268.95999999999998</v>
      </c>
      <c r="BC48" s="50">
        <v>0.33333333333333398</v>
      </c>
      <c r="BD48" s="30">
        <v>9</v>
      </c>
      <c r="BE48" s="57">
        <v>-1</v>
      </c>
      <c r="BF48" s="57">
        <v>0.83</v>
      </c>
      <c r="BG48" s="56">
        <v>78.8</v>
      </c>
      <c r="BH48" s="57">
        <v>84.56</v>
      </c>
      <c r="BI48" s="57">
        <f t="shared" si="30"/>
        <v>-6.1200000000000054</v>
      </c>
      <c r="BJ48" s="57">
        <f t="shared" si="31"/>
        <v>-380.14669745958463</v>
      </c>
      <c r="BK48" s="60"/>
      <c r="BL48" s="60"/>
      <c r="BM48" s="60"/>
      <c r="BN48" s="60"/>
      <c r="BO48" s="60"/>
      <c r="BP48" s="35"/>
      <c r="BQ48" s="60"/>
      <c r="BR48" s="60"/>
    </row>
    <row r="49" spans="5:70" x14ac:dyDescent="0.25">
      <c r="E49" s="30">
        <v>0.23094688221709006</v>
      </c>
      <c r="F49" s="102">
        <f t="shared" si="32"/>
        <v>297.08</v>
      </c>
      <c r="G49" s="50">
        <v>0.375</v>
      </c>
      <c r="H49" s="30">
        <v>12</v>
      </c>
      <c r="I49" s="47">
        <v>-1</v>
      </c>
      <c r="J49" s="47">
        <v>0.83</v>
      </c>
      <c r="K49" s="47">
        <v>96.8</v>
      </c>
      <c r="L49" s="46">
        <v>80</v>
      </c>
      <c r="M49" s="47">
        <f t="shared" si="18"/>
        <v>18.929999999999996</v>
      </c>
      <c r="N49" s="47">
        <f t="shared" si="19"/>
        <v>1298.781616628175</v>
      </c>
      <c r="O49" s="57">
        <v>-0.125</v>
      </c>
      <c r="P49" s="57">
        <v>0.83</v>
      </c>
      <c r="Q49" s="57">
        <v>98.6</v>
      </c>
      <c r="R49" s="56">
        <v>80</v>
      </c>
      <c r="S49" s="57">
        <f t="shared" si="20"/>
        <v>21.456249999999994</v>
      </c>
      <c r="T49" s="57">
        <f t="shared" si="21"/>
        <v>1472.1068706697454</v>
      </c>
      <c r="U49" s="47">
        <v>-0.125</v>
      </c>
      <c r="V49" s="47">
        <v>0.83</v>
      </c>
      <c r="W49" s="47">
        <v>95</v>
      </c>
      <c r="X49" s="46">
        <v>80</v>
      </c>
      <c r="Y49" s="47">
        <f t="shared" si="22"/>
        <v>17.856249999999999</v>
      </c>
      <c r="Z49" s="47">
        <f t="shared" si="23"/>
        <v>1225.1119515011544</v>
      </c>
      <c r="AA49" s="57">
        <v>-0.125</v>
      </c>
      <c r="AB49" s="57">
        <v>0.83</v>
      </c>
      <c r="AC49" s="57">
        <v>96.8</v>
      </c>
      <c r="AD49" s="56">
        <v>80</v>
      </c>
      <c r="AE49" s="57">
        <f t="shared" si="24"/>
        <v>19.656249999999996</v>
      </c>
      <c r="AF49" s="57">
        <f t="shared" si="25"/>
        <v>1348.6094110854499</v>
      </c>
      <c r="AG49" s="47">
        <v>-0.125</v>
      </c>
      <c r="AH49" s="47">
        <v>0.83</v>
      </c>
      <c r="AI49" s="47">
        <v>96.8</v>
      </c>
      <c r="AJ49" s="46">
        <v>80</v>
      </c>
      <c r="AK49" s="47">
        <f t="shared" si="26"/>
        <v>19.656249999999996</v>
      </c>
      <c r="AL49" s="47">
        <f t="shared" si="27"/>
        <v>1348.6094110854499</v>
      </c>
      <c r="AM49" s="60"/>
      <c r="AN49" s="60"/>
      <c r="AO49" s="30">
        <v>0.23094688221709006</v>
      </c>
      <c r="AP49" s="102">
        <v>268.95999999999998</v>
      </c>
      <c r="AQ49" s="50">
        <v>0.375</v>
      </c>
      <c r="AR49" s="30">
        <v>12</v>
      </c>
      <c r="AS49" s="57">
        <v>-1</v>
      </c>
      <c r="AT49" s="57">
        <v>0.83</v>
      </c>
      <c r="AU49" s="56">
        <v>78.8</v>
      </c>
      <c r="AV49" s="57">
        <v>87.61999999999999</v>
      </c>
      <c r="AW49" s="57">
        <f t="shared" si="28"/>
        <v>-6.6899999999999942</v>
      </c>
      <c r="AX49" s="57">
        <f t="shared" si="29"/>
        <v>-415.55251732101578</v>
      </c>
      <c r="AY49" s="60"/>
      <c r="AZ49" s="60"/>
      <c r="BA49" s="30">
        <v>0.23094688221709006</v>
      </c>
      <c r="BB49" s="82">
        <v>268.95999999999998</v>
      </c>
      <c r="BC49" s="50">
        <v>0.375</v>
      </c>
      <c r="BD49" s="30">
        <v>12</v>
      </c>
      <c r="BE49" s="57">
        <v>-1</v>
      </c>
      <c r="BF49" s="57">
        <v>0.83</v>
      </c>
      <c r="BG49" s="56">
        <v>78.8</v>
      </c>
      <c r="BH49" s="57">
        <v>87.080000000000013</v>
      </c>
      <c r="BI49" s="57">
        <f t="shared" si="30"/>
        <v>-6.1500000000000163</v>
      </c>
      <c r="BJ49" s="57">
        <f t="shared" si="31"/>
        <v>-382.01016166281852</v>
      </c>
      <c r="BK49" s="60"/>
      <c r="BL49" s="60"/>
      <c r="BM49" s="60"/>
      <c r="BN49" s="60"/>
      <c r="BO49" s="60"/>
      <c r="BP49" s="35"/>
      <c r="BQ49" s="60"/>
      <c r="BR49" s="60"/>
    </row>
    <row r="50" spans="5:70" x14ac:dyDescent="0.25">
      <c r="E50" s="30">
        <v>0.23094688221709006</v>
      </c>
      <c r="F50" s="102">
        <f t="shared" si="32"/>
        <v>297.08</v>
      </c>
      <c r="G50" s="50">
        <v>0.41666666666666702</v>
      </c>
      <c r="H50" s="30">
        <v>17</v>
      </c>
      <c r="I50" s="47">
        <v>-1</v>
      </c>
      <c r="J50" s="47">
        <v>0.83</v>
      </c>
      <c r="K50" s="47">
        <v>96.8</v>
      </c>
      <c r="L50" s="46">
        <v>80</v>
      </c>
      <c r="M50" s="47">
        <f t="shared" si="18"/>
        <v>23.08</v>
      </c>
      <c r="N50" s="47">
        <f t="shared" si="19"/>
        <v>1583.5118706697456</v>
      </c>
      <c r="O50" s="57">
        <v>-0.125</v>
      </c>
      <c r="P50" s="57">
        <v>0.83</v>
      </c>
      <c r="Q50" s="57">
        <v>98.6</v>
      </c>
      <c r="R50" s="56">
        <v>80</v>
      </c>
      <c r="S50" s="57">
        <f t="shared" si="20"/>
        <v>25.606249999999996</v>
      </c>
      <c r="T50" s="57">
        <f t="shared" si="21"/>
        <v>1756.8371247113159</v>
      </c>
      <c r="U50" s="47">
        <v>-0.125</v>
      </c>
      <c r="V50" s="47">
        <v>0.83</v>
      </c>
      <c r="W50" s="47">
        <v>95</v>
      </c>
      <c r="X50" s="46">
        <v>80</v>
      </c>
      <c r="Y50" s="47">
        <f t="shared" si="22"/>
        <v>22.006250000000001</v>
      </c>
      <c r="Z50" s="47">
        <f t="shared" si="23"/>
        <v>1509.842205542725</v>
      </c>
      <c r="AA50" s="57">
        <v>-0.125</v>
      </c>
      <c r="AB50" s="57">
        <v>0.83</v>
      </c>
      <c r="AC50" s="57">
        <v>96.8</v>
      </c>
      <c r="AD50" s="56">
        <v>80</v>
      </c>
      <c r="AE50" s="57">
        <f t="shared" si="24"/>
        <v>23.806249999999999</v>
      </c>
      <c r="AF50" s="57">
        <f t="shared" si="25"/>
        <v>1633.3396651270205</v>
      </c>
      <c r="AG50" s="47">
        <v>-0.125</v>
      </c>
      <c r="AH50" s="47">
        <v>0.83</v>
      </c>
      <c r="AI50" s="47">
        <v>96.8</v>
      </c>
      <c r="AJ50" s="46">
        <v>80</v>
      </c>
      <c r="AK50" s="47">
        <f t="shared" si="26"/>
        <v>23.806249999999999</v>
      </c>
      <c r="AL50" s="47">
        <f t="shared" si="27"/>
        <v>1633.3396651270205</v>
      </c>
      <c r="AM50" s="60"/>
      <c r="AN50" s="60"/>
      <c r="AO50" s="30">
        <v>0.23094688221709006</v>
      </c>
      <c r="AP50" s="102">
        <v>268.95999999999998</v>
      </c>
      <c r="AQ50" s="50">
        <v>0.41666666666666702</v>
      </c>
      <c r="AR50" s="30">
        <v>17</v>
      </c>
      <c r="AS50" s="57">
        <v>-1</v>
      </c>
      <c r="AT50" s="57">
        <v>0.83</v>
      </c>
      <c r="AU50" s="56">
        <v>87.8</v>
      </c>
      <c r="AV50" s="57">
        <v>95.36</v>
      </c>
      <c r="AW50" s="57">
        <f t="shared" ref="AW50:AW64" si="33">((AR50+AS50)*AT50)+(78-AV50)+(AU50-85)</f>
        <v>-1.2800000000000029</v>
      </c>
      <c r="AX50" s="57">
        <f t="shared" si="29"/>
        <v>-79.507806004619113</v>
      </c>
      <c r="AY50" s="60"/>
      <c r="AZ50" s="60"/>
      <c r="BA50" s="30">
        <v>0.23094688221709006</v>
      </c>
      <c r="BB50" s="82">
        <v>268.95999999999998</v>
      </c>
      <c r="BC50" s="50">
        <v>0.41666666666666702</v>
      </c>
      <c r="BD50" s="30">
        <v>17</v>
      </c>
      <c r="BE50" s="57">
        <v>-1</v>
      </c>
      <c r="BF50" s="57">
        <v>0.83</v>
      </c>
      <c r="BG50" s="56">
        <v>87.8</v>
      </c>
      <c r="BH50" s="57">
        <v>92.11999999999999</v>
      </c>
      <c r="BI50" s="57">
        <f t="shared" si="30"/>
        <v>1.9600000000000062</v>
      </c>
      <c r="BJ50" s="57">
        <f t="shared" si="31"/>
        <v>121.74632794457312</v>
      </c>
      <c r="BK50" s="60"/>
      <c r="BL50" s="60"/>
      <c r="BM50" s="60"/>
      <c r="BN50" s="60"/>
      <c r="BO50" s="60"/>
      <c r="BP50" s="35"/>
      <c r="BQ50" s="60"/>
      <c r="BR50" s="60"/>
    </row>
    <row r="51" spans="5:70" x14ac:dyDescent="0.25">
      <c r="E51" s="30">
        <v>0.23094688221709006</v>
      </c>
      <c r="F51" s="102">
        <f t="shared" si="32"/>
        <v>297.08</v>
      </c>
      <c r="G51" s="50">
        <v>0.45833333333333398</v>
      </c>
      <c r="H51" s="30">
        <v>22</v>
      </c>
      <c r="I51" s="47">
        <v>-1</v>
      </c>
      <c r="J51" s="47">
        <v>0.83</v>
      </c>
      <c r="K51" s="47">
        <v>96.8</v>
      </c>
      <c r="L51" s="46">
        <v>80</v>
      </c>
      <c r="M51" s="47">
        <f t="shared" si="18"/>
        <v>27.229999999999997</v>
      </c>
      <c r="N51" s="47">
        <f t="shared" si="19"/>
        <v>1868.2421247113159</v>
      </c>
      <c r="O51" s="57">
        <v>-0.125</v>
      </c>
      <c r="P51" s="57">
        <v>0.83</v>
      </c>
      <c r="Q51" s="57">
        <v>98.6</v>
      </c>
      <c r="R51" s="56">
        <v>80</v>
      </c>
      <c r="S51" s="57">
        <f t="shared" si="20"/>
        <v>29.756249999999994</v>
      </c>
      <c r="T51" s="57">
        <f t="shared" si="21"/>
        <v>2041.5673787528863</v>
      </c>
      <c r="U51" s="47">
        <v>-0.125</v>
      </c>
      <c r="V51" s="47">
        <v>0.83</v>
      </c>
      <c r="W51" s="47">
        <v>95</v>
      </c>
      <c r="X51" s="46">
        <v>80</v>
      </c>
      <c r="Y51" s="47">
        <f t="shared" si="22"/>
        <v>26.15625</v>
      </c>
      <c r="Z51" s="47">
        <f t="shared" si="23"/>
        <v>1794.5724595842953</v>
      </c>
      <c r="AA51" s="57">
        <v>-0.125</v>
      </c>
      <c r="AB51" s="57">
        <v>0.83</v>
      </c>
      <c r="AC51" s="57">
        <v>96.8</v>
      </c>
      <c r="AD51" s="56">
        <v>80</v>
      </c>
      <c r="AE51" s="57">
        <f t="shared" si="24"/>
        <v>27.956249999999997</v>
      </c>
      <c r="AF51" s="57">
        <f t="shared" si="25"/>
        <v>1918.0699191685908</v>
      </c>
      <c r="AG51" s="47">
        <v>-0.125</v>
      </c>
      <c r="AH51" s="47">
        <v>0.83</v>
      </c>
      <c r="AI51" s="47">
        <v>96.8</v>
      </c>
      <c r="AJ51" s="46">
        <v>80</v>
      </c>
      <c r="AK51" s="47">
        <f t="shared" si="26"/>
        <v>27.956249999999997</v>
      </c>
      <c r="AL51" s="47">
        <f t="shared" si="27"/>
        <v>1918.0699191685908</v>
      </c>
      <c r="AM51" s="60"/>
      <c r="AN51" s="60"/>
      <c r="AO51" s="30">
        <v>0.23094688221709006</v>
      </c>
      <c r="AP51" s="102">
        <v>268.95999999999998</v>
      </c>
      <c r="AQ51" s="50">
        <v>0.45833333333333398</v>
      </c>
      <c r="AR51" s="30">
        <v>22</v>
      </c>
      <c r="AS51" s="57">
        <v>-1</v>
      </c>
      <c r="AT51" s="57">
        <v>0.83</v>
      </c>
      <c r="AU51" s="56">
        <v>91.4</v>
      </c>
      <c r="AV51" s="57">
        <v>100.94</v>
      </c>
      <c r="AW51" s="57">
        <f t="shared" si="33"/>
        <v>0.89000000000000767</v>
      </c>
      <c r="AX51" s="57">
        <f t="shared" si="29"/>
        <v>55.282771362587077</v>
      </c>
      <c r="AY51" s="60"/>
      <c r="AZ51" s="60"/>
      <c r="BA51" s="30">
        <v>0.23094688221709006</v>
      </c>
      <c r="BB51" s="82">
        <v>268.95999999999998</v>
      </c>
      <c r="BC51" s="50">
        <v>0.45833333333333398</v>
      </c>
      <c r="BD51" s="30">
        <v>22</v>
      </c>
      <c r="BE51" s="57">
        <v>-1</v>
      </c>
      <c r="BF51" s="57">
        <v>0.83</v>
      </c>
      <c r="BG51" s="56">
        <v>91.4</v>
      </c>
      <c r="BH51" s="57">
        <v>94.82</v>
      </c>
      <c r="BI51" s="57">
        <f t="shared" si="30"/>
        <v>7.0100000000000122</v>
      </c>
      <c r="BJ51" s="57">
        <f t="shared" si="31"/>
        <v>435.42946882217166</v>
      </c>
      <c r="BK51" s="60"/>
      <c r="BL51" s="60"/>
      <c r="BM51" s="60"/>
      <c r="BN51" s="60"/>
      <c r="BO51" s="60"/>
      <c r="BP51" s="35"/>
      <c r="BQ51" s="60"/>
      <c r="BR51" s="60"/>
    </row>
    <row r="52" spans="5:70" x14ac:dyDescent="0.25">
      <c r="E52" s="30">
        <v>0.23094688221709006</v>
      </c>
      <c r="F52" s="102">
        <f t="shared" si="32"/>
        <v>297.08</v>
      </c>
      <c r="G52" s="50">
        <v>0.5</v>
      </c>
      <c r="H52" s="30">
        <v>27</v>
      </c>
      <c r="I52" s="47">
        <v>-1</v>
      </c>
      <c r="J52" s="47">
        <v>0.83</v>
      </c>
      <c r="K52" s="47">
        <v>96.8</v>
      </c>
      <c r="L52" s="46">
        <v>80</v>
      </c>
      <c r="M52" s="47">
        <f t="shared" si="18"/>
        <v>31.379999999999995</v>
      </c>
      <c r="N52" s="47">
        <f t="shared" si="19"/>
        <v>2152.972378752886</v>
      </c>
      <c r="O52" s="57">
        <v>-0.125</v>
      </c>
      <c r="P52" s="57">
        <v>0.83</v>
      </c>
      <c r="Q52" s="57">
        <v>98.6</v>
      </c>
      <c r="R52" s="56">
        <v>80</v>
      </c>
      <c r="S52" s="57">
        <f t="shared" si="20"/>
        <v>33.906249999999993</v>
      </c>
      <c r="T52" s="57">
        <f t="shared" si="21"/>
        <v>2326.2976327944566</v>
      </c>
      <c r="U52" s="47">
        <v>-0.125</v>
      </c>
      <c r="V52" s="47">
        <v>0.83</v>
      </c>
      <c r="W52" s="47">
        <v>95</v>
      </c>
      <c r="X52" s="46">
        <v>80</v>
      </c>
      <c r="Y52" s="47">
        <f t="shared" si="22"/>
        <v>30.306249999999999</v>
      </c>
      <c r="Z52" s="47">
        <f t="shared" si="23"/>
        <v>2079.3027136258656</v>
      </c>
      <c r="AA52" s="57">
        <v>-0.125</v>
      </c>
      <c r="AB52" s="57">
        <v>0.83</v>
      </c>
      <c r="AC52" s="57">
        <v>96.8</v>
      </c>
      <c r="AD52" s="56">
        <v>80</v>
      </c>
      <c r="AE52" s="57">
        <f t="shared" si="24"/>
        <v>32.106249999999996</v>
      </c>
      <c r="AF52" s="57">
        <f t="shared" si="25"/>
        <v>2202.8001732101611</v>
      </c>
      <c r="AG52" s="47">
        <v>-0.125</v>
      </c>
      <c r="AH52" s="47">
        <v>0.83</v>
      </c>
      <c r="AI52" s="47">
        <v>96.8</v>
      </c>
      <c r="AJ52" s="46">
        <v>80</v>
      </c>
      <c r="AK52" s="47">
        <f t="shared" si="26"/>
        <v>32.106249999999996</v>
      </c>
      <c r="AL52" s="47">
        <f t="shared" si="27"/>
        <v>2202.8001732101611</v>
      </c>
      <c r="AM52" s="60"/>
      <c r="AN52" s="60"/>
      <c r="AO52" s="30">
        <v>0.23094688221709006</v>
      </c>
      <c r="AP52" s="102">
        <v>268.95999999999998</v>
      </c>
      <c r="AQ52" s="50">
        <v>0.5</v>
      </c>
      <c r="AR52" s="30">
        <v>27</v>
      </c>
      <c r="AS52" s="57">
        <v>-1</v>
      </c>
      <c r="AT52" s="57">
        <v>0.83</v>
      </c>
      <c r="AU52" s="56">
        <v>91.4</v>
      </c>
      <c r="AV52" s="57">
        <v>107.24</v>
      </c>
      <c r="AW52" s="57">
        <f t="shared" si="33"/>
        <v>-1.2599999999999909</v>
      </c>
      <c r="AX52" s="57">
        <f t="shared" si="29"/>
        <v>-78.265496535796203</v>
      </c>
      <c r="AY52" s="60"/>
      <c r="AZ52" s="60"/>
      <c r="BA52" s="30">
        <v>0.23094688221709006</v>
      </c>
      <c r="BB52" s="82">
        <v>268.95999999999998</v>
      </c>
      <c r="BC52" s="50">
        <v>0.5</v>
      </c>
      <c r="BD52" s="30">
        <v>27</v>
      </c>
      <c r="BE52" s="57">
        <v>-1</v>
      </c>
      <c r="BF52" s="57">
        <v>0.83</v>
      </c>
      <c r="BG52" s="56">
        <v>91.4</v>
      </c>
      <c r="BH52" s="57">
        <v>96.080000000000013</v>
      </c>
      <c r="BI52" s="57">
        <f t="shared" si="30"/>
        <v>9.8999999999999915</v>
      </c>
      <c r="BJ52" s="57">
        <f t="shared" si="31"/>
        <v>614.94318706697402</v>
      </c>
      <c r="BK52" s="60"/>
      <c r="BL52" s="60"/>
      <c r="BM52" s="60"/>
      <c r="BN52" s="60"/>
      <c r="BO52" s="60"/>
      <c r="BP52" s="35"/>
      <c r="BQ52" s="60"/>
      <c r="BR52" s="60"/>
    </row>
    <row r="53" spans="5:70" x14ac:dyDescent="0.25">
      <c r="E53" s="30">
        <v>0.23094688221709006</v>
      </c>
      <c r="F53" s="102">
        <f t="shared" si="32"/>
        <v>297.08</v>
      </c>
      <c r="G53" s="50">
        <v>0.54166666666666696</v>
      </c>
      <c r="H53" s="30">
        <v>30</v>
      </c>
      <c r="I53" s="47">
        <v>-1</v>
      </c>
      <c r="J53" s="47">
        <v>0.83</v>
      </c>
      <c r="K53" s="47">
        <v>96.8</v>
      </c>
      <c r="L53" s="46">
        <v>80</v>
      </c>
      <c r="M53" s="47">
        <f t="shared" si="18"/>
        <v>33.869999999999997</v>
      </c>
      <c r="N53" s="47">
        <f t="shared" si="19"/>
        <v>2323.8105311778286</v>
      </c>
      <c r="O53" s="57">
        <v>-0.125</v>
      </c>
      <c r="P53" s="57">
        <v>0.83</v>
      </c>
      <c r="Q53" s="57">
        <v>98.6</v>
      </c>
      <c r="R53" s="56">
        <v>80</v>
      </c>
      <c r="S53" s="57">
        <f t="shared" si="20"/>
        <v>36.396249999999995</v>
      </c>
      <c r="T53" s="57">
        <f t="shared" si="21"/>
        <v>2497.1357852193987</v>
      </c>
      <c r="U53" s="47">
        <v>-0.125</v>
      </c>
      <c r="V53" s="47">
        <v>0.83</v>
      </c>
      <c r="W53" s="47">
        <v>95</v>
      </c>
      <c r="X53" s="46">
        <v>80</v>
      </c>
      <c r="Y53" s="47">
        <f t="shared" si="22"/>
        <v>32.796250000000001</v>
      </c>
      <c r="Z53" s="47">
        <f t="shared" si="23"/>
        <v>2250.1408660508082</v>
      </c>
      <c r="AA53" s="57">
        <v>-0.125</v>
      </c>
      <c r="AB53" s="57">
        <v>0.83</v>
      </c>
      <c r="AC53" s="57">
        <v>96.8</v>
      </c>
      <c r="AD53" s="56">
        <v>80</v>
      </c>
      <c r="AE53" s="57">
        <f t="shared" si="24"/>
        <v>34.596249999999998</v>
      </c>
      <c r="AF53" s="57">
        <f t="shared" si="25"/>
        <v>2373.6383256351032</v>
      </c>
      <c r="AG53" s="47">
        <v>-0.125</v>
      </c>
      <c r="AH53" s="47">
        <v>0.83</v>
      </c>
      <c r="AI53" s="47">
        <v>96.8</v>
      </c>
      <c r="AJ53" s="46">
        <v>80</v>
      </c>
      <c r="AK53" s="47">
        <f t="shared" si="26"/>
        <v>34.596249999999998</v>
      </c>
      <c r="AL53" s="47">
        <f t="shared" si="27"/>
        <v>2373.6383256351032</v>
      </c>
      <c r="AM53" s="60"/>
      <c r="AN53" s="60"/>
      <c r="AO53" s="30">
        <v>0.23094688221709006</v>
      </c>
      <c r="AP53" s="102">
        <v>268.95999999999998</v>
      </c>
      <c r="AQ53" s="50">
        <v>0.54166666666666696</v>
      </c>
      <c r="AR53" s="30">
        <v>30</v>
      </c>
      <c r="AS53" s="57">
        <v>-1</v>
      </c>
      <c r="AT53" s="57">
        <v>0.83</v>
      </c>
      <c r="AU53" s="56">
        <v>93.2</v>
      </c>
      <c r="AV53" s="57">
        <v>107.41999999999999</v>
      </c>
      <c r="AW53" s="57">
        <f t="shared" si="33"/>
        <v>2.8500000000000156</v>
      </c>
      <c r="AX53" s="57">
        <f t="shared" si="29"/>
        <v>177.02909930716032</v>
      </c>
      <c r="AY53" s="60"/>
      <c r="AZ53" s="60"/>
      <c r="BA53" s="30">
        <v>0.23094688221709006</v>
      </c>
      <c r="BB53" s="82">
        <v>268.95999999999998</v>
      </c>
      <c r="BC53" s="50">
        <v>0.54166666666666696</v>
      </c>
      <c r="BD53" s="30">
        <v>30</v>
      </c>
      <c r="BE53" s="57">
        <v>-1</v>
      </c>
      <c r="BF53" s="57">
        <v>0.83</v>
      </c>
      <c r="BG53" s="56">
        <v>93.2</v>
      </c>
      <c r="BH53" s="57">
        <v>93.56</v>
      </c>
      <c r="BI53" s="57">
        <f t="shared" si="30"/>
        <v>16.71</v>
      </c>
      <c r="BJ53" s="57">
        <f t="shared" si="31"/>
        <v>1037.9495612009239</v>
      </c>
      <c r="BK53" s="60"/>
      <c r="BL53" s="60"/>
      <c r="BM53" s="60"/>
      <c r="BN53" s="60"/>
      <c r="BO53" s="60"/>
      <c r="BP53" s="35"/>
      <c r="BQ53" s="60"/>
      <c r="BR53" s="60"/>
    </row>
    <row r="54" spans="5:70" x14ac:dyDescent="0.25">
      <c r="E54" s="30">
        <v>0.23094688221709006</v>
      </c>
      <c r="F54" s="102">
        <f t="shared" si="32"/>
        <v>297.08</v>
      </c>
      <c r="G54" s="50">
        <v>0.58333333333333404</v>
      </c>
      <c r="H54" s="30">
        <v>32</v>
      </c>
      <c r="I54" s="47">
        <v>-1</v>
      </c>
      <c r="J54" s="47">
        <v>0.83</v>
      </c>
      <c r="K54" s="47">
        <v>96.8</v>
      </c>
      <c r="L54" s="46">
        <v>80</v>
      </c>
      <c r="M54" s="47">
        <f t="shared" si="18"/>
        <v>35.53</v>
      </c>
      <c r="N54" s="47">
        <f t="shared" si="19"/>
        <v>2437.7026327944568</v>
      </c>
      <c r="O54" s="57">
        <v>-0.125</v>
      </c>
      <c r="P54" s="57">
        <v>0.83</v>
      </c>
      <c r="Q54" s="57">
        <v>98.6</v>
      </c>
      <c r="R54" s="56">
        <v>80</v>
      </c>
      <c r="S54" s="57">
        <f t="shared" si="20"/>
        <v>38.056249999999991</v>
      </c>
      <c r="T54" s="57">
        <f t="shared" si="21"/>
        <v>2611.0278868360269</v>
      </c>
      <c r="U54" s="47">
        <v>-0.125</v>
      </c>
      <c r="V54" s="47">
        <v>0.83</v>
      </c>
      <c r="W54" s="47">
        <v>95</v>
      </c>
      <c r="X54" s="46">
        <v>80</v>
      </c>
      <c r="Y54" s="47">
        <f t="shared" si="22"/>
        <v>34.456249999999997</v>
      </c>
      <c r="Z54" s="47">
        <f t="shared" si="23"/>
        <v>2364.032967667436</v>
      </c>
      <c r="AA54" s="57">
        <v>-0.125</v>
      </c>
      <c r="AB54" s="57">
        <v>0.83</v>
      </c>
      <c r="AC54" s="57">
        <v>96.8</v>
      </c>
      <c r="AD54" s="56">
        <v>80</v>
      </c>
      <c r="AE54" s="57">
        <f t="shared" si="24"/>
        <v>36.256249999999994</v>
      </c>
      <c r="AF54" s="57">
        <f t="shared" si="25"/>
        <v>2487.5304272517315</v>
      </c>
      <c r="AG54" s="47">
        <v>-0.125</v>
      </c>
      <c r="AH54" s="47">
        <v>0.83</v>
      </c>
      <c r="AI54" s="47">
        <v>96.8</v>
      </c>
      <c r="AJ54" s="46">
        <v>80</v>
      </c>
      <c r="AK54" s="47">
        <f t="shared" si="26"/>
        <v>36.256249999999994</v>
      </c>
      <c r="AL54" s="47">
        <f t="shared" si="27"/>
        <v>2487.5304272517315</v>
      </c>
      <c r="AM54" s="60"/>
      <c r="AN54" s="60"/>
      <c r="AO54" s="30">
        <v>0.23094688221709006</v>
      </c>
      <c r="AP54" s="102">
        <v>268.95999999999998</v>
      </c>
      <c r="AQ54" s="50">
        <v>0.58333333333333404</v>
      </c>
      <c r="AR54" s="30">
        <v>32</v>
      </c>
      <c r="AS54" s="57">
        <v>-1</v>
      </c>
      <c r="AT54" s="57">
        <v>0.83</v>
      </c>
      <c r="AU54" s="56">
        <v>95</v>
      </c>
      <c r="AV54" s="57">
        <v>105.61999999999999</v>
      </c>
      <c r="AW54" s="57">
        <f t="shared" si="33"/>
        <v>8.1100000000000101</v>
      </c>
      <c r="AX54" s="57">
        <f t="shared" si="29"/>
        <v>503.7564896073909</v>
      </c>
      <c r="AY54" s="60"/>
      <c r="AZ54" s="60"/>
      <c r="BA54" s="30">
        <v>0.23094688221709006</v>
      </c>
      <c r="BB54" s="82">
        <v>268.95999999999998</v>
      </c>
      <c r="BC54" s="50">
        <v>0.58333333333333404</v>
      </c>
      <c r="BD54" s="30">
        <v>32</v>
      </c>
      <c r="BE54" s="57">
        <v>-1</v>
      </c>
      <c r="BF54" s="57">
        <v>0.83</v>
      </c>
      <c r="BG54" s="56">
        <v>95</v>
      </c>
      <c r="BH54" s="57">
        <v>96.080000000000013</v>
      </c>
      <c r="BI54" s="57">
        <f t="shared" si="30"/>
        <v>17.649999999999988</v>
      </c>
      <c r="BJ54" s="57">
        <f t="shared" si="31"/>
        <v>1096.338106235565</v>
      </c>
      <c r="BK54" s="60"/>
      <c r="BL54" s="60"/>
      <c r="BM54" s="60"/>
      <c r="BN54" s="60"/>
      <c r="BO54" s="60"/>
      <c r="BP54" s="35"/>
      <c r="BQ54" s="60"/>
      <c r="BR54" s="60"/>
    </row>
    <row r="55" spans="5:70" x14ac:dyDescent="0.25">
      <c r="E55" s="30">
        <v>0.23094688221709006</v>
      </c>
      <c r="F55" s="102">
        <f t="shared" si="32"/>
        <v>297.08</v>
      </c>
      <c r="G55" s="50">
        <v>0.625</v>
      </c>
      <c r="H55" s="30">
        <v>33</v>
      </c>
      <c r="I55" s="47">
        <v>-1</v>
      </c>
      <c r="J55" s="47">
        <v>0.83</v>
      </c>
      <c r="K55" s="47">
        <v>96.8</v>
      </c>
      <c r="L55" s="46">
        <v>80</v>
      </c>
      <c r="M55" s="47">
        <f t="shared" si="18"/>
        <v>36.36</v>
      </c>
      <c r="N55" s="47">
        <f t="shared" si="19"/>
        <v>2494.6486836027711</v>
      </c>
      <c r="O55" s="57">
        <v>-0.125</v>
      </c>
      <c r="P55" s="57">
        <v>0.83</v>
      </c>
      <c r="Q55" s="57">
        <v>98.6</v>
      </c>
      <c r="R55" s="56">
        <v>80</v>
      </c>
      <c r="S55" s="57">
        <f t="shared" si="20"/>
        <v>38.88624999999999</v>
      </c>
      <c r="T55" s="57">
        <f t="shared" si="21"/>
        <v>2667.9739376443408</v>
      </c>
      <c r="U55" s="47">
        <v>-0.125</v>
      </c>
      <c r="V55" s="47">
        <v>0.83</v>
      </c>
      <c r="W55" s="47">
        <v>95</v>
      </c>
      <c r="X55" s="46">
        <v>80</v>
      </c>
      <c r="Y55" s="47">
        <f t="shared" si="22"/>
        <v>35.286249999999995</v>
      </c>
      <c r="Z55" s="47">
        <f t="shared" si="23"/>
        <v>2420.9790184757499</v>
      </c>
      <c r="AA55" s="57">
        <v>-0.125</v>
      </c>
      <c r="AB55" s="57">
        <v>0.83</v>
      </c>
      <c r="AC55" s="57">
        <v>96.8</v>
      </c>
      <c r="AD55" s="56">
        <v>80</v>
      </c>
      <c r="AE55" s="57">
        <f t="shared" si="24"/>
        <v>37.086249999999993</v>
      </c>
      <c r="AF55" s="57">
        <f t="shared" si="25"/>
        <v>2544.4764780600453</v>
      </c>
      <c r="AG55" s="47">
        <v>-0.125</v>
      </c>
      <c r="AH55" s="47">
        <v>0.83</v>
      </c>
      <c r="AI55" s="47">
        <v>96.8</v>
      </c>
      <c r="AJ55" s="46">
        <v>80</v>
      </c>
      <c r="AK55" s="47">
        <f t="shared" si="26"/>
        <v>37.086249999999993</v>
      </c>
      <c r="AL55" s="47">
        <f t="shared" si="27"/>
        <v>2544.4764780600453</v>
      </c>
      <c r="AM55" s="60"/>
      <c r="AN55" s="60"/>
      <c r="AO55" s="30">
        <v>0.23094688221709006</v>
      </c>
      <c r="AP55" s="102">
        <v>268.95999999999998</v>
      </c>
      <c r="AQ55" s="50">
        <v>0.625</v>
      </c>
      <c r="AR55" s="30">
        <v>33</v>
      </c>
      <c r="AS55" s="57">
        <v>-1</v>
      </c>
      <c r="AT55" s="57">
        <v>0.83</v>
      </c>
      <c r="AU55" s="56">
        <v>95</v>
      </c>
      <c r="AV55" s="57">
        <v>105.08000000000001</v>
      </c>
      <c r="AW55" s="57">
        <f t="shared" si="33"/>
        <v>9.4799999999999862</v>
      </c>
      <c r="AX55" s="57">
        <f t="shared" si="29"/>
        <v>588.8546882217081</v>
      </c>
      <c r="AY55" s="60"/>
      <c r="AZ55" s="60"/>
      <c r="BA55" s="30">
        <v>0.23094688221709006</v>
      </c>
      <c r="BB55" s="82">
        <v>268.95999999999998</v>
      </c>
      <c r="BC55" s="50">
        <v>0.625</v>
      </c>
      <c r="BD55" s="30">
        <v>33</v>
      </c>
      <c r="BE55" s="57">
        <v>-1</v>
      </c>
      <c r="BF55" s="57">
        <v>0.83</v>
      </c>
      <c r="BG55" s="56">
        <v>95</v>
      </c>
      <c r="BH55" s="57">
        <v>95.18</v>
      </c>
      <c r="BI55" s="57">
        <f t="shared" si="30"/>
        <v>19.379999999999992</v>
      </c>
      <c r="BJ55" s="57">
        <f t="shared" si="31"/>
        <v>1203.7978752886829</v>
      </c>
      <c r="BK55" s="60"/>
      <c r="BL55" s="60"/>
      <c r="BM55" s="60"/>
      <c r="BN55" s="60"/>
      <c r="BO55" s="60"/>
      <c r="BP55" s="35"/>
      <c r="BQ55" s="60"/>
      <c r="BR55" s="60"/>
    </row>
    <row r="56" spans="5:70" x14ac:dyDescent="0.25">
      <c r="E56" s="30">
        <v>0.23094688221709006</v>
      </c>
      <c r="F56" s="102">
        <f t="shared" si="32"/>
        <v>297.08</v>
      </c>
      <c r="G56" s="50">
        <v>0.66666666666666696</v>
      </c>
      <c r="H56" s="30">
        <v>33</v>
      </c>
      <c r="I56" s="47">
        <v>-1</v>
      </c>
      <c r="J56" s="47">
        <v>0.83</v>
      </c>
      <c r="K56" s="47">
        <v>96.8</v>
      </c>
      <c r="L56" s="46">
        <v>80</v>
      </c>
      <c r="M56" s="47">
        <f t="shared" si="18"/>
        <v>36.36</v>
      </c>
      <c r="N56" s="47">
        <f t="shared" si="19"/>
        <v>2494.6486836027711</v>
      </c>
      <c r="O56" s="57">
        <v>-0.125</v>
      </c>
      <c r="P56" s="57">
        <v>0.83</v>
      </c>
      <c r="Q56" s="57">
        <v>98.6</v>
      </c>
      <c r="R56" s="56">
        <v>80</v>
      </c>
      <c r="S56" s="57">
        <f t="shared" si="20"/>
        <v>38.88624999999999</v>
      </c>
      <c r="T56" s="57">
        <f t="shared" si="21"/>
        <v>2667.9739376443408</v>
      </c>
      <c r="U56" s="47">
        <v>-0.125</v>
      </c>
      <c r="V56" s="47">
        <v>0.83</v>
      </c>
      <c r="W56" s="47">
        <v>95</v>
      </c>
      <c r="X56" s="46">
        <v>80</v>
      </c>
      <c r="Y56" s="47">
        <f t="shared" si="22"/>
        <v>35.286249999999995</v>
      </c>
      <c r="Z56" s="47">
        <f t="shared" si="23"/>
        <v>2420.9790184757499</v>
      </c>
      <c r="AA56" s="57">
        <v>-0.125</v>
      </c>
      <c r="AB56" s="57">
        <v>0.83</v>
      </c>
      <c r="AC56" s="57">
        <v>96.8</v>
      </c>
      <c r="AD56" s="56">
        <v>80</v>
      </c>
      <c r="AE56" s="57">
        <f t="shared" si="24"/>
        <v>37.086249999999993</v>
      </c>
      <c r="AF56" s="57">
        <f t="shared" si="25"/>
        <v>2544.4764780600453</v>
      </c>
      <c r="AG56" s="47">
        <v>-0.125</v>
      </c>
      <c r="AH56" s="47">
        <v>0.83</v>
      </c>
      <c r="AI56" s="47">
        <v>96.8</v>
      </c>
      <c r="AJ56" s="46">
        <v>80</v>
      </c>
      <c r="AK56" s="47">
        <f t="shared" si="26"/>
        <v>37.086249999999993</v>
      </c>
      <c r="AL56" s="47">
        <f t="shared" si="27"/>
        <v>2544.4764780600453</v>
      </c>
      <c r="AM56" s="60"/>
      <c r="AN56" s="60"/>
      <c r="AO56" s="30">
        <v>0.23094688221709006</v>
      </c>
      <c r="AP56" s="102">
        <v>268.95999999999998</v>
      </c>
      <c r="AQ56" s="50">
        <v>0.66666666666666696</v>
      </c>
      <c r="AR56" s="30">
        <v>33</v>
      </c>
      <c r="AS56" s="57">
        <v>-1</v>
      </c>
      <c r="AT56" s="57">
        <v>0.83</v>
      </c>
      <c r="AU56" s="56">
        <v>91.4</v>
      </c>
      <c r="AV56" s="57">
        <v>101.66</v>
      </c>
      <c r="AW56" s="57">
        <f t="shared" si="33"/>
        <v>9.3000000000000078</v>
      </c>
      <c r="AX56" s="57">
        <f t="shared" si="29"/>
        <v>577.67390300230988</v>
      </c>
      <c r="AY56" s="60"/>
      <c r="AZ56" s="60"/>
      <c r="BA56" s="30">
        <v>0.23094688221709006</v>
      </c>
      <c r="BB56" s="82">
        <v>268.95999999999998</v>
      </c>
      <c r="BC56" s="50">
        <v>0.66666666666666696</v>
      </c>
      <c r="BD56" s="30">
        <v>33</v>
      </c>
      <c r="BE56" s="57">
        <v>-1</v>
      </c>
      <c r="BF56" s="57">
        <v>0.83</v>
      </c>
      <c r="BG56" s="56">
        <v>91.4</v>
      </c>
      <c r="BH56" s="57">
        <v>93.919999999999987</v>
      </c>
      <c r="BI56" s="57">
        <f t="shared" si="30"/>
        <v>17.040000000000017</v>
      </c>
      <c r="BJ56" s="57">
        <f t="shared" si="31"/>
        <v>1058.4476674364905</v>
      </c>
      <c r="BK56" s="60"/>
      <c r="BL56" s="60"/>
      <c r="BM56" s="60"/>
      <c r="BN56" s="60"/>
      <c r="BO56" s="60"/>
      <c r="BP56" s="35"/>
      <c r="BQ56" s="60"/>
      <c r="BR56" s="60"/>
    </row>
    <row r="57" spans="5:70" x14ac:dyDescent="0.25">
      <c r="E57" s="30">
        <v>0.23094688221709006</v>
      </c>
      <c r="F57" s="102">
        <f t="shared" si="32"/>
        <v>297.08</v>
      </c>
      <c r="G57" s="50">
        <v>0.70833333333333404</v>
      </c>
      <c r="H57" s="30">
        <v>32</v>
      </c>
      <c r="I57" s="47">
        <v>-1</v>
      </c>
      <c r="J57" s="47">
        <v>0.83</v>
      </c>
      <c r="K57" s="47">
        <v>96.8</v>
      </c>
      <c r="L57" s="46">
        <v>80</v>
      </c>
      <c r="M57" s="47">
        <f t="shared" si="18"/>
        <v>35.53</v>
      </c>
      <c r="N57" s="47">
        <f t="shared" si="19"/>
        <v>2437.7026327944568</v>
      </c>
      <c r="O57" s="57">
        <v>-0.125</v>
      </c>
      <c r="P57" s="57">
        <v>0.83</v>
      </c>
      <c r="Q57" s="57">
        <v>98.6</v>
      </c>
      <c r="R57" s="56">
        <v>80</v>
      </c>
      <c r="S57" s="57">
        <f t="shared" si="20"/>
        <v>38.056249999999991</v>
      </c>
      <c r="T57" s="57">
        <f t="shared" si="21"/>
        <v>2611.0278868360269</v>
      </c>
      <c r="U57" s="47">
        <v>-0.125</v>
      </c>
      <c r="V57" s="47">
        <v>0.83</v>
      </c>
      <c r="W57" s="47">
        <v>95</v>
      </c>
      <c r="X57" s="46">
        <v>80</v>
      </c>
      <c r="Y57" s="47">
        <f t="shared" si="22"/>
        <v>34.456249999999997</v>
      </c>
      <c r="Z57" s="47">
        <f t="shared" si="23"/>
        <v>2364.032967667436</v>
      </c>
      <c r="AA57" s="57">
        <v>-0.125</v>
      </c>
      <c r="AB57" s="57">
        <v>0.83</v>
      </c>
      <c r="AC57" s="57">
        <v>96.8</v>
      </c>
      <c r="AD57" s="56">
        <v>80</v>
      </c>
      <c r="AE57" s="57">
        <f t="shared" si="24"/>
        <v>36.256249999999994</v>
      </c>
      <c r="AF57" s="57">
        <f t="shared" si="25"/>
        <v>2487.5304272517315</v>
      </c>
      <c r="AG57" s="47">
        <v>-0.125</v>
      </c>
      <c r="AH57" s="47">
        <v>0.83</v>
      </c>
      <c r="AI57" s="47">
        <v>96.8</v>
      </c>
      <c r="AJ57" s="46">
        <v>80</v>
      </c>
      <c r="AK57" s="47">
        <f t="shared" si="26"/>
        <v>36.256249999999994</v>
      </c>
      <c r="AL57" s="47">
        <f t="shared" si="27"/>
        <v>2487.5304272517315</v>
      </c>
      <c r="AM57" s="60"/>
      <c r="AN57" s="60"/>
      <c r="AO57" s="30">
        <v>0.23094688221709006</v>
      </c>
      <c r="AP57" s="102">
        <v>268.95999999999998</v>
      </c>
      <c r="AQ57" s="50">
        <v>0.70833333333333404</v>
      </c>
      <c r="AR57" s="30">
        <v>32</v>
      </c>
      <c r="AS57" s="57">
        <v>-1</v>
      </c>
      <c r="AT57" s="57">
        <v>0.83</v>
      </c>
      <c r="AU57" s="56">
        <v>87.8</v>
      </c>
      <c r="AV57" s="57">
        <v>95.72</v>
      </c>
      <c r="AW57" s="57">
        <f t="shared" si="33"/>
        <v>10.809999999999999</v>
      </c>
      <c r="AX57" s="57">
        <f t="shared" si="29"/>
        <v>671.46826789838326</v>
      </c>
      <c r="AY57" s="60"/>
      <c r="AZ57" s="60"/>
      <c r="BA57" s="30">
        <v>0.23094688221709006</v>
      </c>
      <c r="BB57" s="82">
        <v>268.95999999999998</v>
      </c>
      <c r="BC57" s="50">
        <v>0.70833333333333404</v>
      </c>
      <c r="BD57" s="30">
        <v>32</v>
      </c>
      <c r="BE57" s="57">
        <v>-1</v>
      </c>
      <c r="BF57" s="57">
        <v>0.83</v>
      </c>
      <c r="BG57" s="56">
        <v>87.8</v>
      </c>
      <c r="BH57" s="57">
        <v>90.86</v>
      </c>
      <c r="BI57" s="57">
        <f t="shared" si="30"/>
        <v>15.669999999999998</v>
      </c>
      <c r="BJ57" s="57">
        <f t="shared" si="31"/>
        <v>973.34946882217071</v>
      </c>
      <c r="BK57" s="60"/>
      <c r="BL57" s="60"/>
      <c r="BM57" s="60"/>
      <c r="BN57" s="60"/>
      <c r="BO57" s="60"/>
      <c r="BP57" s="35"/>
      <c r="BQ57" s="60"/>
      <c r="BR57" s="60"/>
    </row>
    <row r="58" spans="5:70" x14ac:dyDescent="0.25">
      <c r="E58" s="30">
        <v>0.23094688221709006</v>
      </c>
      <c r="F58" s="102">
        <f t="shared" si="32"/>
        <v>297.08</v>
      </c>
      <c r="G58" s="50">
        <v>0.75</v>
      </c>
      <c r="H58" s="30">
        <v>32</v>
      </c>
      <c r="I58" s="47">
        <v>-1</v>
      </c>
      <c r="J58" s="47">
        <v>0.83</v>
      </c>
      <c r="K58" s="47">
        <v>96.8</v>
      </c>
      <c r="L58" s="46">
        <v>80</v>
      </c>
      <c r="M58" s="47">
        <f t="shared" si="18"/>
        <v>35.53</v>
      </c>
      <c r="N58" s="47">
        <f t="shared" si="19"/>
        <v>2437.7026327944568</v>
      </c>
      <c r="O58" s="57">
        <v>-0.125</v>
      </c>
      <c r="P58" s="57">
        <v>0.83</v>
      </c>
      <c r="Q58" s="57">
        <v>98.6</v>
      </c>
      <c r="R58" s="56">
        <v>80</v>
      </c>
      <c r="S58" s="57">
        <f t="shared" si="20"/>
        <v>38.056249999999991</v>
      </c>
      <c r="T58" s="57">
        <f t="shared" si="21"/>
        <v>2611.0278868360269</v>
      </c>
      <c r="U58" s="47">
        <v>-0.125</v>
      </c>
      <c r="V58" s="47">
        <v>0.83</v>
      </c>
      <c r="W58" s="47">
        <v>95</v>
      </c>
      <c r="X58" s="46">
        <v>80</v>
      </c>
      <c r="Y58" s="47">
        <f t="shared" si="22"/>
        <v>34.456249999999997</v>
      </c>
      <c r="Z58" s="47">
        <f t="shared" si="23"/>
        <v>2364.032967667436</v>
      </c>
      <c r="AA58" s="57">
        <v>-0.125</v>
      </c>
      <c r="AB58" s="57">
        <v>0.83</v>
      </c>
      <c r="AC58" s="57">
        <v>96.8</v>
      </c>
      <c r="AD58" s="56">
        <v>80</v>
      </c>
      <c r="AE58" s="57">
        <f t="shared" si="24"/>
        <v>36.256249999999994</v>
      </c>
      <c r="AF58" s="57">
        <f t="shared" si="25"/>
        <v>2487.5304272517315</v>
      </c>
      <c r="AG58" s="47">
        <v>-0.125</v>
      </c>
      <c r="AH58" s="47">
        <v>0.83</v>
      </c>
      <c r="AI58" s="47">
        <v>96.8</v>
      </c>
      <c r="AJ58" s="46">
        <v>80</v>
      </c>
      <c r="AK58" s="47">
        <f t="shared" si="26"/>
        <v>36.256249999999994</v>
      </c>
      <c r="AL58" s="47">
        <f t="shared" si="27"/>
        <v>2487.5304272517315</v>
      </c>
      <c r="AM58" s="60"/>
      <c r="AN58" s="60"/>
      <c r="AO58" s="30">
        <v>0.23094688221709006</v>
      </c>
      <c r="AP58" s="102">
        <v>268.95999999999998</v>
      </c>
      <c r="AQ58" s="50">
        <v>0.75</v>
      </c>
      <c r="AR58" s="30">
        <v>32</v>
      </c>
      <c r="AS58" s="57">
        <v>-1</v>
      </c>
      <c r="AT58" s="57">
        <v>0.83</v>
      </c>
      <c r="AU58" s="56">
        <v>84.2</v>
      </c>
      <c r="AV58" s="57">
        <v>89.78</v>
      </c>
      <c r="AW58" s="57">
        <f t="shared" si="33"/>
        <v>13.150000000000002</v>
      </c>
      <c r="AX58" s="57">
        <f t="shared" si="29"/>
        <v>816.81847575057748</v>
      </c>
      <c r="AY58" s="60"/>
      <c r="AZ58" s="60"/>
      <c r="BA58" s="30">
        <v>0.23094688221709006</v>
      </c>
      <c r="BB58" s="82">
        <v>268.95999999999998</v>
      </c>
      <c r="BC58" s="50">
        <v>0.75</v>
      </c>
      <c r="BD58" s="30">
        <v>32</v>
      </c>
      <c r="BE58" s="57">
        <v>-1</v>
      </c>
      <c r="BF58" s="57">
        <v>0.83</v>
      </c>
      <c r="BG58" s="56">
        <v>84.2</v>
      </c>
      <c r="BH58" s="57">
        <v>89.06</v>
      </c>
      <c r="BI58" s="57">
        <f t="shared" si="30"/>
        <v>13.870000000000001</v>
      </c>
      <c r="BJ58" s="57">
        <f t="shared" si="31"/>
        <v>861.54161662817557</v>
      </c>
      <c r="BK58" s="60"/>
      <c r="BL58" s="60"/>
      <c r="BM58" s="60"/>
      <c r="BN58" s="60"/>
      <c r="BO58" s="60"/>
      <c r="BP58" s="35"/>
      <c r="BQ58" s="60"/>
      <c r="BR58" s="60"/>
    </row>
    <row r="59" spans="5:70" x14ac:dyDescent="0.25">
      <c r="E59" s="30">
        <v>0.23094688221709006</v>
      </c>
      <c r="F59" s="102">
        <f t="shared" si="32"/>
        <v>297.08</v>
      </c>
      <c r="G59" s="50">
        <v>0.79166666666666696</v>
      </c>
      <c r="H59" s="30">
        <v>31</v>
      </c>
      <c r="I59" s="47">
        <v>-1</v>
      </c>
      <c r="J59" s="47">
        <v>0.83</v>
      </c>
      <c r="K59" s="47">
        <v>96.8</v>
      </c>
      <c r="L59" s="46">
        <v>80</v>
      </c>
      <c r="M59" s="47">
        <f t="shared" si="18"/>
        <v>34.699999999999996</v>
      </c>
      <c r="N59" s="47">
        <f t="shared" si="19"/>
        <v>2380.7565819861425</v>
      </c>
      <c r="O59" s="57">
        <v>-0.125</v>
      </c>
      <c r="P59" s="57">
        <v>0.83</v>
      </c>
      <c r="Q59" s="57">
        <v>98.6</v>
      </c>
      <c r="R59" s="56">
        <v>80</v>
      </c>
      <c r="S59" s="57">
        <f t="shared" si="20"/>
        <v>37.226249999999993</v>
      </c>
      <c r="T59" s="57">
        <f t="shared" si="21"/>
        <v>2554.0818360277126</v>
      </c>
      <c r="U59" s="47">
        <v>-0.125</v>
      </c>
      <c r="V59" s="47">
        <v>0.83</v>
      </c>
      <c r="W59" s="47">
        <v>95</v>
      </c>
      <c r="X59" s="46">
        <v>80</v>
      </c>
      <c r="Y59" s="47">
        <f t="shared" si="22"/>
        <v>33.626249999999999</v>
      </c>
      <c r="Z59" s="47">
        <f t="shared" si="23"/>
        <v>2307.0869168591221</v>
      </c>
      <c r="AA59" s="57">
        <v>-0.125</v>
      </c>
      <c r="AB59" s="57">
        <v>0.83</v>
      </c>
      <c r="AC59" s="57">
        <v>96.8</v>
      </c>
      <c r="AD59" s="56">
        <v>80</v>
      </c>
      <c r="AE59" s="57">
        <f t="shared" si="24"/>
        <v>35.426249999999996</v>
      </c>
      <c r="AF59" s="57">
        <f t="shared" si="25"/>
        <v>2430.5843764434176</v>
      </c>
      <c r="AG59" s="47">
        <v>-0.125</v>
      </c>
      <c r="AH59" s="47">
        <v>0.83</v>
      </c>
      <c r="AI59" s="47">
        <v>96.8</v>
      </c>
      <c r="AJ59" s="46">
        <v>80</v>
      </c>
      <c r="AK59" s="47">
        <f t="shared" si="26"/>
        <v>35.426249999999996</v>
      </c>
      <c r="AL59" s="47">
        <f t="shared" si="27"/>
        <v>2430.5843764434176</v>
      </c>
      <c r="AM59" s="60"/>
      <c r="AN59" s="60"/>
      <c r="AO59" s="30">
        <v>0.23094688221709006</v>
      </c>
      <c r="AP59" s="102">
        <v>268.95999999999998</v>
      </c>
      <c r="AQ59" s="50">
        <v>0.79166666666666696</v>
      </c>
      <c r="AR59" s="30">
        <v>31</v>
      </c>
      <c r="AS59" s="57">
        <v>-1</v>
      </c>
      <c r="AT59" s="57">
        <v>0.83</v>
      </c>
      <c r="AU59" s="56">
        <v>84.2</v>
      </c>
      <c r="AV59" s="57">
        <v>84.74</v>
      </c>
      <c r="AW59" s="57">
        <f t="shared" si="33"/>
        <v>17.360000000000007</v>
      </c>
      <c r="AX59" s="57">
        <f t="shared" si="29"/>
        <v>1078.3246189376446</v>
      </c>
      <c r="AY59" s="60"/>
      <c r="AZ59" s="60"/>
      <c r="BA59" s="30">
        <v>0.23094688221709006</v>
      </c>
      <c r="BB59" s="82">
        <v>268.95999999999998</v>
      </c>
      <c r="BC59" s="50">
        <v>0.79166666666666696</v>
      </c>
      <c r="BD59" s="30">
        <v>31</v>
      </c>
      <c r="BE59" s="57">
        <v>-1</v>
      </c>
      <c r="BF59" s="57">
        <v>0.83</v>
      </c>
      <c r="BG59" s="56">
        <v>84.2</v>
      </c>
      <c r="BH59" s="57">
        <v>87.8</v>
      </c>
      <c r="BI59" s="57">
        <f t="shared" si="30"/>
        <v>14.300000000000004</v>
      </c>
      <c r="BJ59" s="57">
        <f t="shared" si="31"/>
        <v>888.25127020785237</v>
      </c>
      <c r="BK59" s="60"/>
      <c r="BL59" s="60"/>
      <c r="BM59" s="60"/>
      <c r="BN59" s="60"/>
      <c r="BO59" s="60"/>
      <c r="BP59" s="35"/>
      <c r="BQ59" s="60"/>
      <c r="BR59" s="60"/>
    </row>
    <row r="60" spans="5:70" x14ac:dyDescent="0.25">
      <c r="E60" s="30">
        <v>0.23094688221709006</v>
      </c>
      <c r="F60" s="102">
        <f t="shared" si="32"/>
        <v>297.08</v>
      </c>
      <c r="G60" s="50">
        <v>0.83333333333333404</v>
      </c>
      <c r="H60" s="30">
        <v>30</v>
      </c>
      <c r="I60" s="47">
        <v>-1</v>
      </c>
      <c r="J60" s="47">
        <v>0.83</v>
      </c>
      <c r="K60" s="47">
        <v>96.8</v>
      </c>
      <c r="L60" s="46">
        <v>80</v>
      </c>
      <c r="M60" s="47">
        <f t="shared" si="18"/>
        <v>33.869999999999997</v>
      </c>
      <c r="N60" s="47">
        <f t="shared" si="19"/>
        <v>2323.8105311778286</v>
      </c>
      <c r="O60" s="57">
        <v>-0.125</v>
      </c>
      <c r="P60" s="57">
        <v>0.83</v>
      </c>
      <c r="Q60" s="57">
        <v>98.6</v>
      </c>
      <c r="R60" s="56">
        <v>80</v>
      </c>
      <c r="S60" s="57">
        <f t="shared" si="20"/>
        <v>36.396249999999995</v>
      </c>
      <c r="T60" s="57">
        <f t="shared" si="21"/>
        <v>2497.1357852193987</v>
      </c>
      <c r="U60" s="47">
        <v>-0.125</v>
      </c>
      <c r="V60" s="47">
        <v>0.83</v>
      </c>
      <c r="W60" s="47">
        <v>95</v>
      </c>
      <c r="X60" s="46">
        <v>80</v>
      </c>
      <c r="Y60" s="47">
        <f t="shared" si="22"/>
        <v>32.796250000000001</v>
      </c>
      <c r="Z60" s="47">
        <f t="shared" si="23"/>
        <v>2250.1408660508082</v>
      </c>
      <c r="AA60" s="57">
        <v>-0.125</v>
      </c>
      <c r="AB60" s="57">
        <v>0.83</v>
      </c>
      <c r="AC60" s="57">
        <v>96.8</v>
      </c>
      <c r="AD60" s="56">
        <v>80</v>
      </c>
      <c r="AE60" s="57">
        <f t="shared" si="24"/>
        <v>34.596249999999998</v>
      </c>
      <c r="AF60" s="57">
        <f t="shared" si="25"/>
        <v>2373.6383256351032</v>
      </c>
      <c r="AG60" s="47">
        <v>-0.125</v>
      </c>
      <c r="AH60" s="47">
        <v>0.83</v>
      </c>
      <c r="AI60" s="47">
        <v>96.8</v>
      </c>
      <c r="AJ60" s="46">
        <v>80</v>
      </c>
      <c r="AK60" s="47">
        <f t="shared" si="26"/>
        <v>34.596249999999998</v>
      </c>
      <c r="AL60" s="47">
        <f t="shared" si="27"/>
        <v>2373.6383256351032</v>
      </c>
      <c r="AM60" s="60"/>
      <c r="AN60" s="60"/>
      <c r="AO60" s="30">
        <v>0.23094688221709006</v>
      </c>
      <c r="AP60" s="102">
        <v>268.95999999999998</v>
      </c>
      <c r="AQ60" s="50">
        <v>0.83333333333333404</v>
      </c>
      <c r="AR60" s="30">
        <v>30</v>
      </c>
      <c r="AS60" s="57">
        <v>-1</v>
      </c>
      <c r="AT60" s="57">
        <v>0.83</v>
      </c>
      <c r="AU60" s="56">
        <v>82.4</v>
      </c>
      <c r="AV60" s="57">
        <v>81.680000000000007</v>
      </c>
      <c r="AW60" s="57">
        <f t="shared" si="33"/>
        <v>17.79</v>
      </c>
      <c r="AX60" s="57">
        <f t="shared" si="29"/>
        <v>1105.0342725173209</v>
      </c>
      <c r="AY60" s="60"/>
      <c r="AZ60" s="60"/>
      <c r="BA60" s="30">
        <v>0.23094688221709006</v>
      </c>
      <c r="BB60" s="82">
        <v>268.95999999999998</v>
      </c>
      <c r="BC60" s="50">
        <v>0.83333333333333404</v>
      </c>
      <c r="BD60" s="30">
        <v>30</v>
      </c>
      <c r="BE60" s="57">
        <v>-1</v>
      </c>
      <c r="BF60" s="57">
        <v>0.83</v>
      </c>
      <c r="BG60" s="56">
        <v>82.4</v>
      </c>
      <c r="BH60" s="57">
        <v>87.080000000000013</v>
      </c>
      <c r="BI60" s="57">
        <f t="shared" si="30"/>
        <v>12.389999999999993</v>
      </c>
      <c r="BJ60" s="57">
        <f t="shared" si="31"/>
        <v>769.61071593533438</v>
      </c>
      <c r="BK60" s="60"/>
      <c r="BL60" s="60"/>
      <c r="BM60" s="60"/>
      <c r="BN60" s="60"/>
      <c r="BO60" s="60"/>
      <c r="BP60" s="35"/>
      <c r="BQ60" s="60"/>
      <c r="BR60" s="60"/>
    </row>
    <row r="61" spans="5:70" x14ac:dyDescent="0.25">
      <c r="E61" s="30">
        <v>0.23094688221709006</v>
      </c>
      <c r="F61" s="102">
        <f t="shared" si="32"/>
        <v>297.08</v>
      </c>
      <c r="G61" s="50">
        <v>0.875</v>
      </c>
      <c r="H61" s="30">
        <v>28</v>
      </c>
      <c r="I61" s="47">
        <v>-1</v>
      </c>
      <c r="J61" s="47">
        <v>0.83</v>
      </c>
      <c r="K61" s="47">
        <v>96.8</v>
      </c>
      <c r="L61" s="46">
        <v>80</v>
      </c>
      <c r="M61" s="47">
        <f t="shared" si="18"/>
        <v>32.209999999999994</v>
      </c>
      <c r="N61" s="47">
        <f t="shared" si="19"/>
        <v>2209.9184295612004</v>
      </c>
      <c r="O61" s="57">
        <v>-0.125</v>
      </c>
      <c r="P61" s="57">
        <v>0.83</v>
      </c>
      <c r="Q61" s="57">
        <v>98.6</v>
      </c>
      <c r="R61" s="56">
        <v>80</v>
      </c>
      <c r="S61" s="57">
        <f t="shared" si="20"/>
        <v>34.736249999999998</v>
      </c>
      <c r="T61" s="57">
        <f t="shared" si="21"/>
        <v>2383.2436836027709</v>
      </c>
      <c r="U61" s="47">
        <v>-0.125</v>
      </c>
      <c r="V61" s="47">
        <v>0.83</v>
      </c>
      <c r="W61" s="47">
        <v>95</v>
      </c>
      <c r="X61" s="46">
        <v>80</v>
      </c>
      <c r="Y61" s="47">
        <f t="shared" si="22"/>
        <v>31.13625</v>
      </c>
      <c r="Z61" s="47">
        <f t="shared" si="23"/>
        <v>2136.24876443418</v>
      </c>
      <c r="AA61" s="57">
        <v>-0.125</v>
      </c>
      <c r="AB61" s="57">
        <v>0.83</v>
      </c>
      <c r="AC61" s="57">
        <v>96.8</v>
      </c>
      <c r="AD61" s="56">
        <v>80</v>
      </c>
      <c r="AE61" s="57">
        <f t="shared" si="24"/>
        <v>32.936250000000001</v>
      </c>
      <c r="AF61" s="57">
        <f t="shared" si="25"/>
        <v>2259.7462240184755</v>
      </c>
      <c r="AG61" s="47">
        <v>-0.125</v>
      </c>
      <c r="AH61" s="47">
        <v>0.83</v>
      </c>
      <c r="AI61" s="47">
        <v>96.8</v>
      </c>
      <c r="AJ61" s="46">
        <v>80</v>
      </c>
      <c r="AK61" s="47">
        <f t="shared" si="26"/>
        <v>32.936250000000001</v>
      </c>
      <c r="AL61" s="47">
        <f t="shared" si="27"/>
        <v>2259.7462240184755</v>
      </c>
      <c r="AM61" s="60"/>
      <c r="AN61" s="60"/>
      <c r="AO61" s="30">
        <v>0.23094688221709006</v>
      </c>
      <c r="AP61" s="102">
        <v>268.95999999999998</v>
      </c>
      <c r="AQ61" s="50">
        <v>0.875</v>
      </c>
      <c r="AR61" s="30">
        <v>28</v>
      </c>
      <c r="AS61" s="57">
        <v>-1</v>
      </c>
      <c r="AT61" s="57">
        <v>0.83</v>
      </c>
      <c r="AU61" s="56">
        <v>82.4</v>
      </c>
      <c r="AV61" s="57">
        <v>80.240000000000009</v>
      </c>
      <c r="AW61" s="57">
        <f t="shared" si="33"/>
        <v>17.569999999999997</v>
      </c>
      <c r="AX61" s="57">
        <f t="shared" si="29"/>
        <v>1091.3688683602768</v>
      </c>
      <c r="AY61" s="60"/>
      <c r="AZ61" s="60"/>
      <c r="BA61" s="30">
        <v>0.23094688221709006</v>
      </c>
      <c r="BB61" s="82">
        <v>268.95999999999998</v>
      </c>
      <c r="BC61" s="50">
        <v>0.875</v>
      </c>
      <c r="BD61" s="30">
        <v>28</v>
      </c>
      <c r="BE61" s="57">
        <v>-1</v>
      </c>
      <c r="BF61" s="57">
        <v>0.83</v>
      </c>
      <c r="BG61" s="56">
        <v>82.4</v>
      </c>
      <c r="BH61" s="57">
        <v>86.36</v>
      </c>
      <c r="BI61" s="57">
        <f t="shared" si="30"/>
        <v>11.450000000000006</v>
      </c>
      <c r="BJ61" s="57">
        <f t="shared" si="31"/>
        <v>711.22217090069319</v>
      </c>
      <c r="BK61" s="60"/>
      <c r="BL61" s="60"/>
      <c r="BM61" s="60"/>
      <c r="BN61" s="60"/>
      <c r="BO61" s="60"/>
      <c r="BP61" s="35"/>
      <c r="BQ61" s="60"/>
      <c r="BR61" s="60"/>
    </row>
    <row r="62" spans="5:70" x14ac:dyDescent="0.25">
      <c r="E62" s="30">
        <v>0.23094688221709006</v>
      </c>
      <c r="F62" s="102">
        <f t="shared" si="32"/>
        <v>297.08</v>
      </c>
      <c r="G62" s="50">
        <v>0.91666666666666696</v>
      </c>
      <c r="H62" s="30">
        <v>26</v>
      </c>
      <c r="I62" s="47">
        <v>-1</v>
      </c>
      <c r="J62" s="47">
        <v>0.83</v>
      </c>
      <c r="K62" s="47">
        <v>96.8</v>
      </c>
      <c r="L62" s="46">
        <v>80</v>
      </c>
      <c r="M62" s="47">
        <f t="shared" si="18"/>
        <v>30.549999999999997</v>
      </c>
      <c r="N62" s="47">
        <f t="shared" si="19"/>
        <v>2096.0263279445721</v>
      </c>
      <c r="O62" s="57">
        <v>-0.125</v>
      </c>
      <c r="P62" s="57">
        <v>0.83</v>
      </c>
      <c r="Q62" s="57">
        <v>98.6</v>
      </c>
      <c r="R62" s="56">
        <v>80</v>
      </c>
      <c r="S62" s="57">
        <f t="shared" si="20"/>
        <v>33.076249999999995</v>
      </c>
      <c r="T62" s="57">
        <f t="shared" si="21"/>
        <v>2269.3515819861427</v>
      </c>
      <c r="U62" s="47">
        <v>-0.125</v>
      </c>
      <c r="V62" s="47">
        <v>0.83</v>
      </c>
      <c r="W62" s="47">
        <v>95</v>
      </c>
      <c r="X62" s="46">
        <v>80</v>
      </c>
      <c r="Y62" s="47">
        <f t="shared" si="22"/>
        <v>29.47625</v>
      </c>
      <c r="Z62" s="47">
        <f t="shared" si="23"/>
        <v>2022.3566628175518</v>
      </c>
      <c r="AA62" s="57">
        <v>-0.125</v>
      </c>
      <c r="AB62" s="57">
        <v>0.83</v>
      </c>
      <c r="AC62" s="57">
        <v>96.8</v>
      </c>
      <c r="AD62" s="56">
        <v>80</v>
      </c>
      <c r="AE62" s="57">
        <f t="shared" si="24"/>
        <v>31.276249999999997</v>
      </c>
      <c r="AF62" s="57">
        <f t="shared" si="25"/>
        <v>2145.8541224018472</v>
      </c>
      <c r="AG62" s="47">
        <v>-0.125</v>
      </c>
      <c r="AH62" s="47">
        <v>0.83</v>
      </c>
      <c r="AI62" s="47">
        <v>96.8</v>
      </c>
      <c r="AJ62" s="46">
        <v>80</v>
      </c>
      <c r="AK62" s="47">
        <f t="shared" si="26"/>
        <v>31.276249999999997</v>
      </c>
      <c r="AL62" s="47">
        <f t="shared" si="27"/>
        <v>2145.8541224018472</v>
      </c>
      <c r="AM62" s="60"/>
      <c r="AN62" s="60"/>
      <c r="AO62" s="30">
        <v>0.23094688221709006</v>
      </c>
      <c r="AP62" s="102">
        <v>268.95999999999998</v>
      </c>
      <c r="AQ62" s="50">
        <v>0.91666666666666696</v>
      </c>
      <c r="AR62" s="30">
        <v>26</v>
      </c>
      <c r="AS62" s="57">
        <v>-1</v>
      </c>
      <c r="AT62" s="57">
        <v>0.83</v>
      </c>
      <c r="AU62" s="56">
        <v>82.4</v>
      </c>
      <c r="AV62" s="57">
        <v>79.16</v>
      </c>
      <c r="AW62" s="57">
        <f t="shared" si="33"/>
        <v>16.990000000000009</v>
      </c>
      <c r="AX62" s="57">
        <f t="shared" si="29"/>
        <v>1055.3418937644346</v>
      </c>
      <c r="AY62" s="60"/>
      <c r="AZ62" s="60"/>
      <c r="BA62" s="30">
        <v>0.23094688221709006</v>
      </c>
      <c r="BB62" s="82">
        <v>268.95999999999998</v>
      </c>
      <c r="BC62" s="50">
        <v>0.91666666666666696</v>
      </c>
      <c r="BD62" s="30">
        <v>26</v>
      </c>
      <c r="BE62" s="57">
        <v>-1</v>
      </c>
      <c r="BF62" s="57">
        <v>0.83</v>
      </c>
      <c r="BG62" s="56">
        <v>82.4</v>
      </c>
      <c r="BH62" s="57">
        <v>85.460000000000008</v>
      </c>
      <c r="BI62" s="57">
        <f t="shared" si="30"/>
        <v>10.689999999999998</v>
      </c>
      <c r="BJ62" s="57">
        <f t="shared" si="31"/>
        <v>664.01441108545021</v>
      </c>
      <c r="BK62" s="60"/>
      <c r="BL62" s="60"/>
      <c r="BM62" s="60"/>
      <c r="BN62" s="60"/>
      <c r="BO62" s="60"/>
      <c r="BP62" s="35"/>
      <c r="BQ62" s="60"/>
      <c r="BR62" s="60"/>
    </row>
    <row r="63" spans="5:70" x14ac:dyDescent="0.25">
      <c r="E63" s="30">
        <v>0.23094688221709006</v>
      </c>
      <c r="F63" s="102">
        <f t="shared" si="32"/>
        <v>297.08</v>
      </c>
      <c r="G63" s="50">
        <v>0.95833333333333404</v>
      </c>
      <c r="H63" s="30">
        <v>24</v>
      </c>
      <c r="I63" s="47">
        <v>-1</v>
      </c>
      <c r="J63" s="47">
        <v>0.83</v>
      </c>
      <c r="K63" s="47">
        <v>96.8</v>
      </c>
      <c r="L63" s="46">
        <v>80</v>
      </c>
      <c r="M63" s="47">
        <f t="shared" si="18"/>
        <v>28.889999999999997</v>
      </c>
      <c r="N63" s="47">
        <f t="shared" si="19"/>
        <v>1982.1342263279441</v>
      </c>
      <c r="O63" s="57">
        <v>-0.125</v>
      </c>
      <c r="P63" s="57">
        <v>0.83</v>
      </c>
      <c r="Q63" s="57">
        <v>98.6</v>
      </c>
      <c r="R63" s="56">
        <v>80</v>
      </c>
      <c r="S63" s="57">
        <f t="shared" si="20"/>
        <v>31.416249999999994</v>
      </c>
      <c r="T63" s="57">
        <f t="shared" si="21"/>
        <v>2155.4594803695145</v>
      </c>
      <c r="U63" s="47">
        <v>-0.125</v>
      </c>
      <c r="V63" s="47">
        <v>0.83</v>
      </c>
      <c r="W63" s="47">
        <v>95</v>
      </c>
      <c r="X63" s="46">
        <v>80</v>
      </c>
      <c r="Y63" s="47">
        <f t="shared" si="22"/>
        <v>27.81625</v>
      </c>
      <c r="Z63" s="47">
        <f t="shared" si="23"/>
        <v>1908.4645612009235</v>
      </c>
      <c r="AA63" s="57">
        <v>-0.125</v>
      </c>
      <c r="AB63" s="57">
        <v>0.83</v>
      </c>
      <c r="AC63" s="57">
        <v>96.8</v>
      </c>
      <c r="AD63" s="56">
        <v>80</v>
      </c>
      <c r="AE63" s="57">
        <f t="shared" si="24"/>
        <v>29.616249999999997</v>
      </c>
      <c r="AF63" s="57">
        <f t="shared" si="25"/>
        <v>2031.962020785219</v>
      </c>
      <c r="AG63" s="47">
        <v>-0.125</v>
      </c>
      <c r="AH63" s="47">
        <v>0.83</v>
      </c>
      <c r="AI63" s="47">
        <v>96.8</v>
      </c>
      <c r="AJ63" s="46">
        <v>80</v>
      </c>
      <c r="AK63" s="47">
        <f t="shared" si="26"/>
        <v>29.616249999999997</v>
      </c>
      <c r="AL63" s="47">
        <f t="shared" si="27"/>
        <v>2031.962020785219</v>
      </c>
      <c r="AM63" s="60"/>
      <c r="AN63" s="60"/>
      <c r="AO63" s="30">
        <v>0.23094688221709006</v>
      </c>
      <c r="AP63" s="102">
        <v>268.95999999999998</v>
      </c>
      <c r="AQ63" s="50">
        <v>0.95833333333333404</v>
      </c>
      <c r="AR63" s="30">
        <v>24</v>
      </c>
      <c r="AS63" s="57">
        <v>-1</v>
      </c>
      <c r="AT63" s="57">
        <v>0.83</v>
      </c>
      <c r="AU63" s="56">
        <v>84.2</v>
      </c>
      <c r="AV63" s="57">
        <v>78.62</v>
      </c>
      <c r="AW63" s="57">
        <f t="shared" si="33"/>
        <v>17.669999999999998</v>
      </c>
      <c r="AX63" s="57">
        <f t="shared" si="29"/>
        <v>1097.5804157043879</v>
      </c>
      <c r="AY63" s="60"/>
      <c r="AZ63" s="60"/>
      <c r="BA63" s="30">
        <v>0.23094688221709006</v>
      </c>
      <c r="BB63" s="82">
        <v>268.95999999999998</v>
      </c>
      <c r="BC63" s="50">
        <v>0.95833333333333404</v>
      </c>
      <c r="BD63" s="30">
        <v>24</v>
      </c>
      <c r="BE63" s="57">
        <v>-1</v>
      </c>
      <c r="BF63" s="57">
        <v>0.83</v>
      </c>
      <c r="BG63" s="56">
        <v>84.2</v>
      </c>
      <c r="BH63" s="57">
        <v>85.1</v>
      </c>
      <c r="BI63" s="57">
        <f t="shared" si="30"/>
        <v>11.190000000000008</v>
      </c>
      <c r="BJ63" s="57">
        <f t="shared" si="31"/>
        <v>695.07214780600509</v>
      </c>
      <c r="BK63" s="60"/>
      <c r="BL63" s="60"/>
      <c r="BM63" s="60"/>
      <c r="BN63" s="60"/>
      <c r="BO63" s="60"/>
      <c r="BP63" s="35"/>
      <c r="BQ63" s="60"/>
      <c r="BR63" s="60"/>
    </row>
    <row r="64" spans="5:70" x14ac:dyDescent="0.25">
      <c r="E64" s="30">
        <v>0.23094688221709006</v>
      </c>
      <c r="F64" s="102">
        <f t="shared" si="32"/>
        <v>297.08</v>
      </c>
      <c r="G64" s="50">
        <v>1</v>
      </c>
      <c r="H64" s="30">
        <v>22</v>
      </c>
      <c r="I64" s="47">
        <v>-1</v>
      </c>
      <c r="J64" s="47">
        <v>0.83</v>
      </c>
      <c r="K64" s="47">
        <v>96.8</v>
      </c>
      <c r="L64" s="46">
        <v>80</v>
      </c>
      <c r="M64" s="47">
        <f t="shared" si="18"/>
        <v>27.229999999999997</v>
      </c>
      <c r="N64" s="47">
        <f t="shared" si="19"/>
        <v>1868.2421247113159</v>
      </c>
      <c r="O64" s="57">
        <v>-0.125</v>
      </c>
      <c r="P64" s="57">
        <v>0.83</v>
      </c>
      <c r="Q64" s="57">
        <v>98.6</v>
      </c>
      <c r="R64" s="56">
        <v>80</v>
      </c>
      <c r="S64" s="57">
        <f t="shared" si="20"/>
        <v>29.756249999999994</v>
      </c>
      <c r="T64" s="57">
        <f t="shared" si="21"/>
        <v>2041.5673787528863</v>
      </c>
      <c r="U64" s="47">
        <v>-0.125</v>
      </c>
      <c r="V64" s="47">
        <v>0.83</v>
      </c>
      <c r="W64" s="47">
        <v>95</v>
      </c>
      <c r="X64" s="46">
        <v>80</v>
      </c>
      <c r="Y64" s="47">
        <f t="shared" si="22"/>
        <v>26.15625</v>
      </c>
      <c r="Z64" s="47">
        <f t="shared" si="23"/>
        <v>1794.5724595842953</v>
      </c>
      <c r="AA64" s="57">
        <v>-0.125</v>
      </c>
      <c r="AB64" s="57">
        <v>0.83</v>
      </c>
      <c r="AC64" s="57">
        <v>96.8</v>
      </c>
      <c r="AD64" s="56">
        <v>80</v>
      </c>
      <c r="AE64" s="57">
        <f t="shared" si="24"/>
        <v>27.956249999999997</v>
      </c>
      <c r="AF64" s="57">
        <f t="shared" si="25"/>
        <v>1918.0699191685908</v>
      </c>
      <c r="AG64" s="47">
        <v>-0.125</v>
      </c>
      <c r="AH64" s="47">
        <v>0.83</v>
      </c>
      <c r="AI64" s="47">
        <v>96.8</v>
      </c>
      <c r="AJ64" s="46">
        <v>80</v>
      </c>
      <c r="AK64" s="47">
        <f t="shared" si="26"/>
        <v>27.956249999999997</v>
      </c>
      <c r="AL64" s="47">
        <f t="shared" si="27"/>
        <v>1918.0699191685908</v>
      </c>
      <c r="AM64" s="60"/>
      <c r="AN64" s="60"/>
      <c r="AO64" s="30">
        <v>0.23094688221709006</v>
      </c>
      <c r="AP64" s="102">
        <v>268.95999999999998</v>
      </c>
      <c r="AQ64" s="50">
        <v>1</v>
      </c>
      <c r="AR64" s="30">
        <v>22</v>
      </c>
      <c r="AS64" s="57">
        <v>-1</v>
      </c>
      <c r="AT64" s="57">
        <v>0.83</v>
      </c>
      <c r="AU64" s="56">
        <v>84.2</v>
      </c>
      <c r="AV64" s="57">
        <v>78.259999999999991</v>
      </c>
      <c r="AW64" s="57">
        <f t="shared" si="33"/>
        <v>16.370000000000012</v>
      </c>
      <c r="AX64" s="57">
        <f t="shared" si="29"/>
        <v>1016.8303002309475</v>
      </c>
      <c r="AY64" s="60"/>
      <c r="AZ64" s="60"/>
      <c r="BA64" s="30">
        <v>0.23094688221709006</v>
      </c>
      <c r="BB64" s="82">
        <v>268.95999999999998</v>
      </c>
      <c r="BC64" s="50">
        <v>1</v>
      </c>
      <c r="BD64" s="30">
        <v>22</v>
      </c>
      <c r="BE64" s="57">
        <v>-1</v>
      </c>
      <c r="BF64" s="57">
        <v>0.83</v>
      </c>
      <c r="BG64" s="56">
        <v>84.2</v>
      </c>
      <c r="BH64" s="57">
        <v>85.1</v>
      </c>
      <c r="BI64" s="57">
        <f t="shared" si="30"/>
        <v>9.5300000000000082</v>
      </c>
      <c r="BJ64" s="57">
        <f t="shared" si="31"/>
        <v>591.96046189376489</v>
      </c>
      <c r="BK64" s="60"/>
      <c r="BL64" s="60"/>
      <c r="BM64" s="60"/>
      <c r="BN64" s="60"/>
      <c r="BO64" s="60"/>
      <c r="BP64" s="35"/>
      <c r="BQ64" s="60"/>
      <c r="BR64" s="60"/>
    </row>
    <row r="65" spans="5:70" x14ac:dyDescent="0.25">
      <c r="AO65" s="79"/>
      <c r="AP65" s="79"/>
      <c r="AQ65" s="79"/>
      <c r="AR65" s="79"/>
      <c r="AS65" s="35"/>
      <c r="AT65" s="35"/>
      <c r="AU65" s="35"/>
      <c r="AV65" s="35"/>
      <c r="AW65" s="35"/>
      <c r="AX65" s="35"/>
      <c r="AY65" s="52"/>
      <c r="AZ65" s="52"/>
      <c r="BA65" s="79"/>
      <c r="BB65" s="79"/>
      <c r="BC65" s="79"/>
      <c r="BD65" s="79"/>
      <c r="BE65" s="35"/>
      <c r="BF65" s="35"/>
      <c r="BG65" s="35"/>
      <c r="BH65" s="35"/>
      <c r="BI65" s="35"/>
      <c r="BJ65" s="35"/>
      <c r="BK65" s="52"/>
      <c r="BL65" s="52"/>
      <c r="BM65" s="52"/>
      <c r="BN65" s="52"/>
      <c r="BO65" s="52"/>
      <c r="BP65" s="52"/>
      <c r="BQ65" s="52"/>
      <c r="BR65" s="52"/>
    </row>
    <row r="66" spans="5:70" x14ac:dyDescent="0.25">
      <c r="AO66" s="79"/>
      <c r="AP66" s="79"/>
      <c r="AQ66" s="35"/>
      <c r="AR66" s="35"/>
      <c r="AS66" s="35"/>
      <c r="AT66" s="35"/>
      <c r="AU66" s="35"/>
      <c r="AV66" s="35"/>
      <c r="AW66" s="35"/>
      <c r="AX66" s="35"/>
      <c r="AY66" s="52"/>
      <c r="AZ66" s="52"/>
      <c r="BA66" s="79"/>
      <c r="BB66" s="79"/>
      <c r="BC66" s="35"/>
      <c r="BD66" s="35"/>
      <c r="BE66" s="35"/>
      <c r="BF66" s="35"/>
      <c r="BG66" s="35"/>
      <c r="BH66" s="35"/>
      <c r="BI66" s="35"/>
      <c r="BJ66" s="35"/>
      <c r="BK66" s="52"/>
      <c r="BL66" s="52"/>
      <c r="BM66" s="52"/>
      <c r="BN66" s="52"/>
      <c r="BO66" s="52"/>
      <c r="BP66" s="52"/>
      <c r="BQ66" s="52"/>
      <c r="BR66" s="52"/>
    </row>
    <row r="67" spans="5:70" x14ac:dyDescent="0.25">
      <c r="E67" s="53" t="s">
        <v>21</v>
      </c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35"/>
      <c r="AN67" s="35"/>
      <c r="AO67" s="79"/>
      <c r="AP67" s="79"/>
      <c r="AQ67" s="35"/>
      <c r="AR67" s="35"/>
      <c r="AS67" s="35"/>
      <c r="AT67" s="35"/>
      <c r="AU67" s="35"/>
      <c r="AV67" s="35"/>
      <c r="AW67" s="35"/>
      <c r="AX67" s="35"/>
      <c r="AY67" s="99"/>
      <c r="AZ67" s="99"/>
      <c r="BA67" s="79"/>
      <c r="BB67" s="79"/>
      <c r="BC67" s="35"/>
      <c r="BD67" s="35"/>
      <c r="BE67" s="35"/>
      <c r="BF67" s="35"/>
      <c r="BG67" s="35"/>
      <c r="BH67" s="35"/>
      <c r="BI67" s="35"/>
      <c r="BJ67" s="35"/>
      <c r="BK67" s="99"/>
      <c r="BL67" s="99"/>
      <c r="BM67" s="99"/>
      <c r="BN67" s="99"/>
      <c r="BO67" s="99"/>
      <c r="BP67" s="99"/>
      <c r="BQ67" s="99"/>
      <c r="BR67" s="99"/>
    </row>
    <row r="68" spans="5:70" x14ac:dyDescent="0.25">
      <c r="E68" s="30"/>
      <c r="F68" s="30"/>
      <c r="G68" s="30"/>
      <c r="H68" s="30"/>
      <c r="I68" s="54" t="s">
        <v>0</v>
      </c>
      <c r="J68" s="54"/>
      <c r="K68" s="54"/>
      <c r="L68" s="54"/>
      <c r="M68" s="54"/>
      <c r="N68" s="54"/>
      <c r="O68" s="55" t="s">
        <v>1</v>
      </c>
      <c r="P68" s="55"/>
      <c r="Q68" s="55"/>
      <c r="R68" s="55"/>
      <c r="S68" s="55"/>
      <c r="T68" s="55"/>
      <c r="U68" s="54" t="s">
        <v>2</v>
      </c>
      <c r="V68" s="54"/>
      <c r="W68" s="54"/>
      <c r="X68" s="54"/>
      <c r="Y68" s="54"/>
      <c r="Z68" s="54"/>
      <c r="AA68" s="55" t="s">
        <v>3</v>
      </c>
      <c r="AB68" s="55"/>
      <c r="AC68" s="55"/>
      <c r="AD68" s="55"/>
      <c r="AE68" s="55"/>
      <c r="AF68" s="55"/>
      <c r="AG68" s="54" t="s">
        <v>4</v>
      </c>
      <c r="AH68" s="54"/>
      <c r="AI68" s="54"/>
      <c r="AJ68" s="54"/>
      <c r="AK68" s="54"/>
      <c r="AL68" s="54"/>
      <c r="AM68" s="60"/>
      <c r="AN68" s="60"/>
      <c r="AO68" s="79"/>
      <c r="AP68" s="79"/>
      <c r="AQ68" s="35"/>
      <c r="AR68" s="35"/>
      <c r="AS68" s="55" t="s">
        <v>69</v>
      </c>
      <c r="AT68" s="55"/>
      <c r="AU68" s="55"/>
      <c r="AV68" s="55"/>
      <c r="AW68" s="55"/>
      <c r="AX68" s="55"/>
      <c r="AY68" s="71"/>
      <c r="AZ68" s="71"/>
      <c r="BA68" s="79"/>
      <c r="BB68" s="79"/>
      <c r="BC68" s="35"/>
      <c r="BD68" s="35"/>
      <c r="BE68" s="55" t="s">
        <v>70</v>
      </c>
      <c r="BF68" s="55"/>
      <c r="BG68" s="55"/>
      <c r="BH68" s="55"/>
      <c r="BI68" s="55"/>
      <c r="BJ68" s="55"/>
      <c r="BK68" s="71"/>
      <c r="BL68" s="71"/>
      <c r="BM68" s="71"/>
      <c r="BN68" s="71"/>
      <c r="BO68" s="71"/>
      <c r="BP68" s="71"/>
      <c r="BQ68" s="71"/>
      <c r="BR68" s="71"/>
    </row>
    <row r="69" spans="5:70" x14ac:dyDescent="0.25">
      <c r="E69" s="30" t="s">
        <v>27</v>
      </c>
      <c r="F69" s="30" t="s">
        <v>26</v>
      </c>
      <c r="G69" s="30" t="s">
        <v>14</v>
      </c>
      <c r="H69" s="30" t="s">
        <v>15</v>
      </c>
      <c r="I69" s="46" t="s">
        <v>16</v>
      </c>
      <c r="J69" s="46" t="s">
        <v>17</v>
      </c>
      <c r="K69" s="46" t="s">
        <v>18</v>
      </c>
      <c r="L69" s="47" t="s">
        <v>25</v>
      </c>
      <c r="M69" s="47" t="s">
        <v>19</v>
      </c>
      <c r="N69" s="47" t="s">
        <v>20</v>
      </c>
      <c r="O69" s="56" t="s">
        <v>16</v>
      </c>
      <c r="P69" s="56" t="s">
        <v>17</v>
      </c>
      <c r="Q69" s="56" t="s">
        <v>18</v>
      </c>
      <c r="R69" s="57" t="s">
        <v>25</v>
      </c>
      <c r="S69" s="57" t="s">
        <v>19</v>
      </c>
      <c r="T69" s="57" t="s">
        <v>20</v>
      </c>
      <c r="U69" s="46" t="s">
        <v>16</v>
      </c>
      <c r="V69" s="46" t="s">
        <v>17</v>
      </c>
      <c r="W69" s="46" t="s">
        <v>18</v>
      </c>
      <c r="X69" s="47" t="s">
        <v>25</v>
      </c>
      <c r="Y69" s="47" t="s">
        <v>19</v>
      </c>
      <c r="Z69" s="47" t="s">
        <v>20</v>
      </c>
      <c r="AA69" s="56" t="s">
        <v>16</v>
      </c>
      <c r="AB69" s="56" t="s">
        <v>17</v>
      </c>
      <c r="AC69" s="56" t="s">
        <v>18</v>
      </c>
      <c r="AD69" s="57" t="s">
        <v>25</v>
      </c>
      <c r="AE69" s="57" t="s">
        <v>19</v>
      </c>
      <c r="AF69" s="57" t="s">
        <v>20</v>
      </c>
      <c r="AG69" s="46" t="s">
        <v>16</v>
      </c>
      <c r="AH69" s="46" t="s">
        <v>17</v>
      </c>
      <c r="AI69" s="46" t="s">
        <v>18</v>
      </c>
      <c r="AJ69" s="47" t="s">
        <v>25</v>
      </c>
      <c r="AK69" s="47" t="s">
        <v>19</v>
      </c>
      <c r="AL69" s="47" t="s">
        <v>20</v>
      </c>
      <c r="AM69" s="60"/>
      <c r="AN69" s="60"/>
      <c r="AO69" s="30" t="s">
        <v>27</v>
      </c>
      <c r="AP69" s="30" t="s">
        <v>26</v>
      </c>
      <c r="AQ69" s="30" t="s">
        <v>14</v>
      </c>
      <c r="AR69" s="30" t="s">
        <v>15</v>
      </c>
      <c r="AS69" s="56" t="s">
        <v>16</v>
      </c>
      <c r="AT69" s="56" t="s">
        <v>17</v>
      </c>
      <c r="AU69" s="56" t="s">
        <v>18</v>
      </c>
      <c r="AV69" s="57" t="s">
        <v>25</v>
      </c>
      <c r="AW69" s="57" t="s">
        <v>19</v>
      </c>
      <c r="AX69" s="57" t="s">
        <v>20</v>
      </c>
      <c r="AY69" s="35"/>
      <c r="AZ69" s="35"/>
      <c r="BA69" s="30" t="s">
        <v>27</v>
      </c>
      <c r="BB69" s="30" t="s">
        <v>26</v>
      </c>
      <c r="BC69" s="30" t="s">
        <v>14</v>
      </c>
      <c r="BD69" s="30" t="s">
        <v>15</v>
      </c>
      <c r="BE69" s="56" t="s">
        <v>16</v>
      </c>
      <c r="BF69" s="56" t="s">
        <v>17</v>
      </c>
      <c r="BG69" s="56" t="s">
        <v>18</v>
      </c>
      <c r="BH69" s="57" t="s">
        <v>25</v>
      </c>
      <c r="BI69" s="57" t="s">
        <v>19</v>
      </c>
      <c r="BJ69" s="57" t="s">
        <v>20</v>
      </c>
      <c r="BK69" s="60"/>
      <c r="BL69" s="60"/>
      <c r="BM69" s="35"/>
      <c r="BN69" s="35"/>
      <c r="BO69" s="35"/>
      <c r="BP69" s="60"/>
      <c r="BQ69" s="60"/>
      <c r="BR69" s="60"/>
    </row>
    <row r="70" spans="5:70" x14ac:dyDescent="0.25">
      <c r="E70" s="30">
        <v>0.23094688221709006</v>
      </c>
      <c r="F70" s="102">
        <f>183.45-21.528</f>
        <v>161.922</v>
      </c>
      <c r="G70" s="50">
        <v>4.1666666666666664E-2</v>
      </c>
      <c r="H70" s="30">
        <v>19</v>
      </c>
      <c r="I70" s="47">
        <v>-3</v>
      </c>
      <c r="J70" s="47">
        <v>0.83</v>
      </c>
      <c r="K70" s="47">
        <v>96.8</v>
      </c>
      <c r="L70" s="46">
        <v>80</v>
      </c>
      <c r="M70" s="47">
        <f t="shared" ref="M70:M93" si="34">((H70+I12)*J70)+(78-L70)+(K70-85)</f>
        <v>26.088749999999997</v>
      </c>
      <c r="N70" s="47">
        <f t="shared" ref="N70:N93" si="35">E70*F70*M70</f>
        <v>975.59874769053101</v>
      </c>
      <c r="O70" s="57">
        <v>0.875</v>
      </c>
      <c r="P70" s="57">
        <v>0.83</v>
      </c>
      <c r="Q70" s="57">
        <v>98.6</v>
      </c>
      <c r="R70" s="56">
        <v>80</v>
      </c>
      <c r="S70" s="57">
        <f t="shared" ref="S70:S93" si="36">((H70+O12)*P70)+(78-R70)+(Q70-85)</f>
        <v>27.058749999999993</v>
      </c>
      <c r="T70" s="57">
        <f t="shared" ref="T70:T93" si="37">E70*F70*S70</f>
        <v>1011.8722673210158</v>
      </c>
      <c r="U70" s="47">
        <v>5.875</v>
      </c>
      <c r="V70" s="47">
        <v>0.83</v>
      </c>
      <c r="W70" s="47">
        <v>95</v>
      </c>
      <c r="X70" s="46">
        <v>80</v>
      </c>
      <c r="Y70" s="47">
        <f t="shared" ref="Y70:Y93" si="38">((H70+U12)*V70)+(78-X70)+(W70-85)</f>
        <v>23.147500000000001</v>
      </c>
      <c r="Z70" s="47">
        <f t="shared" ref="Z70:Z93" si="39">E70*F70*Y70</f>
        <v>865.60958314087748</v>
      </c>
      <c r="AA70" s="57">
        <v>9.875</v>
      </c>
      <c r="AB70" s="57">
        <v>0.83</v>
      </c>
      <c r="AC70" s="57">
        <v>96.8</v>
      </c>
      <c r="AD70" s="56">
        <v>80</v>
      </c>
      <c r="AE70" s="57">
        <f t="shared" ref="AE70:AE93" si="40">((H70+AA12)*AB70)+(78-AD70)+(AC70-85)</f>
        <v>21.316249999999997</v>
      </c>
      <c r="AF70" s="57">
        <f t="shared" ref="AF70:AF93" si="41">E70*F70*AE70</f>
        <v>797.12929157043857</v>
      </c>
      <c r="AG70" s="47">
        <v>5.875</v>
      </c>
      <c r="AH70" s="47">
        <v>0.83</v>
      </c>
      <c r="AI70" s="47">
        <v>96.8</v>
      </c>
      <c r="AJ70" s="46">
        <v>80</v>
      </c>
      <c r="AK70" s="47">
        <f t="shared" ref="AK70:AK93" si="42">((H70+AG12)*AH70)+(78-AJ70)+(AI70-85)</f>
        <v>24.947499999999998</v>
      </c>
      <c r="AL70" s="47">
        <f t="shared" ref="AL70:AL93" si="43">E70*F70*AK70</f>
        <v>932.92126905311761</v>
      </c>
      <c r="AN70" s="60"/>
      <c r="AO70" s="30">
        <v>0.23094688221709006</v>
      </c>
      <c r="AP70" s="102">
        <f>201.72-21.528</f>
        <v>180.19200000000001</v>
      </c>
      <c r="AQ70" s="50">
        <v>4.1666666666666664E-2</v>
      </c>
      <c r="AR70" s="30">
        <v>19</v>
      </c>
      <c r="AS70" s="57">
        <v>-3</v>
      </c>
      <c r="AT70" s="57">
        <v>0.83</v>
      </c>
      <c r="AU70" s="56">
        <v>77</v>
      </c>
      <c r="AV70" s="57">
        <v>82.58</v>
      </c>
      <c r="AW70" s="57">
        <f t="shared" ref="AW70:AW93" si="44">((AR70+AS12)*AT70)+(78-AV70)+(AU70-85)</f>
        <v>1.5300000000000011</v>
      </c>
      <c r="AX70" s="57">
        <f t="shared" ref="AX70:AX93" si="45">AO70*AP70*AW70</f>
        <v>63.67061431870674</v>
      </c>
      <c r="AY70" s="60"/>
      <c r="AZ70" s="60"/>
      <c r="BA70" s="30">
        <v>0.23094688221709006</v>
      </c>
      <c r="BB70" s="102">
        <f>201.72-21.528</f>
        <v>180.19200000000001</v>
      </c>
      <c r="BC70" s="50">
        <v>4.1666666666666664E-2</v>
      </c>
      <c r="BD70" s="30">
        <v>19</v>
      </c>
      <c r="BE70" s="57">
        <v>-3</v>
      </c>
      <c r="BF70" s="57">
        <v>0.83</v>
      </c>
      <c r="BG70" s="56">
        <v>77</v>
      </c>
      <c r="BH70" s="57">
        <v>85.28</v>
      </c>
      <c r="BI70" s="57">
        <f t="shared" ref="BI70:BI93" si="46">((BD70+BE12)*BF70)+(78-BH70)+(BG70-85)</f>
        <v>-1.1700000000000017</v>
      </c>
      <c r="BJ70" s="57">
        <f t="shared" ref="BJ70:BJ93" si="47">BA70*BB70*BI70</f>
        <v>-48.689293302540484</v>
      </c>
      <c r="BK70" s="60"/>
      <c r="BL70" s="60"/>
      <c r="BM70" s="60"/>
      <c r="BN70" s="60"/>
      <c r="BO70" s="60"/>
      <c r="BP70" s="35"/>
      <c r="BQ70" s="60"/>
      <c r="BR70" s="60"/>
    </row>
    <row r="71" spans="5:70" x14ac:dyDescent="0.25">
      <c r="E71" s="30">
        <v>0.23094688221709006</v>
      </c>
      <c r="F71" s="102">
        <f t="shared" ref="F71:F93" si="48">183.45-21.528</f>
        <v>161.922</v>
      </c>
      <c r="G71" s="50">
        <v>8.3333333333333329E-2</v>
      </c>
      <c r="H71" s="30">
        <v>17</v>
      </c>
      <c r="I71" s="47">
        <v>-3</v>
      </c>
      <c r="J71" s="47">
        <v>0.83</v>
      </c>
      <c r="K71" s="47">
        <v>96.8</v>
      </c>
      <c r="L71" s="46">
        <v>80</v>
      </c>
      <c r="M71" s="47">
        <f t="shared" si="34"/>
        <v>24.428749999999997</v>
      </c>
      <c r="N71" s="47">
        <f t="shared" si="35"/>
        <v>913.52241512702062</v>
      </c>
      <c r="O71" s="57">
        <v>0.875</v>
      </c>
      <c r="P71" s="57">
        <v>0.83</v>
      </c>
      <c r="Q71" s="57">
        <v>98.6</v>
      </c>
      <c r="R71" s="56">
        <v>80</v>
      </c>
      <c r="S71" s="57">
        <f t="shared" si="36"/>
        <v>25.398749999999993</v>
      </c>
      <c r="T71" s="57">
        <f t="shared" si="37"/>
        <v>949.79593475750539</v>
      </c>
      <c r="U71" s="47">
        <v>5.875</v>
      </c>
      <c r="V71" s="47">
        <v>0.83</v>
      </c>
      <c r="W71" s="47">
        <v>95</v>
      </c>
      <c r="X71" s="46">
        <v>80</v>
      </c>
      <c r="Y71" s="47">
        <f t="shared" si="38"/>
        <v>21.487499999999997</v>
      </c>
      <c r="Z71" s="47">
        <f t="shared" si="39"/>
        <v>803.53325057736697</v>
      </c>
      <c r="AA71" s="57">
        <v>9.875</v>
      </c>
      <c r="AB71" s="57">
        <v>0.83</v>
      </c>
      <c r="AC71" s="57">
        <v>96.8</v>
      </c>
      <c r="AD71" s="56">
        <v>80</v>
      </c>
      <c r="AE71" s="57">
        <f t="shared" si="40"/>
        <v>19.656249999999996</v>
      </c>
      <c r="AF71" s="57">
        <f t="shared" si="41"/>
        <v>735.05295900692818</v>
      </c>
      <c r="AG71" s="47">
        <v>5.875</v>
      </c>
      <c r="AH71" s="47">
        <v>0.83</v>
      </c>
      <c r="AI71" s="47">
        <v>96.8</v>
      </c>
      <c r="AJ71" s="46">
        <v>80</v>
      </c>
      <c r="AK71" s="47">
        <f t="shared" si="42"/>
        <v>23.287499999999994</v>
      </c>
      <c r="AL71" s="47">
        <f t="shared" si="43"/>
        <v>870.84493648960711</v>
      </c>
      <c r="AN71" s="60"/>
      <c r="AO71" s="30">
        <v>0.23094688221709006</v>
      </c>
      <c r="AP71" s="102">
        <f t="shared" ref="AP71:AP93" si="49">201.72-21.528</f>
        <v>180.19200000000001</v>
      </c>
      <c r="AQ71" s="50">
        <v>8.3333333333333329E-2</v>
      </c>
      <c r="AR71" s="30">
        <v>17</v>
      </c>
      <c r="AS71" s="57">
        <v>-3</v>
      </c>
      <c r="AT71" s="57">
        <v>0.83</v>
      </c>
      <c r="AU71" s="56">
        <v>77</v>
      </c>
      <c r="AV71" s="57">
        <v>81.680000000000007</v>
      </c>
      <c r="AW71" s="57">
        <f t="shared" si="44"/>
        <v>0.76999999999999247</v>
      </c>
      <c r="AX71" s="57">
        <f t="shared" si="45"/>
        <v>32.043381062355344</v>
      </c>
      <c r="AY71" s="60"/>
      <c r="AZ71" s="60"/>
      <c r="BA71" s="30">
        <v>0.23094688221709006</v>
      </c>
      <c r="BB71" s="102">
        <f t="shared" ref="BB71:BB93" si="50">201.72-21.528</f>
        <v>180.19200000000001</v>
      </c>
      <c r="BC71" s="50">
        <v>8.3333333333333329E-2</v>
      </c>
      <c r="BD71" s="30">
        <v>17</v>
      </c>
      <c r="BE71" s="57">
        <v>-3</v>
      </c>
      <c r="BF71" s="57">
        <v>0.83</v>
      </c>
      <c r="BG71" s="56">
        <v>77</v>
      </c>
      <c r="BH71" s="57">
        <v>84.74</v>
      </c>
      <c r="BI71" s="57">
        <f t="shared" si="46"/>
        <v>-2.2899999999999956</v>
      </c>
      <c r="BJ71" s="57">
        <f t="shared" si="47"/>
        <v>-95.297847575057546</v>
      </c>
      <c r="BK71" s="60"/>
      <c r="BL71" s="60"/>
      <c r="BM71" s="60"/>
      <c r="BN71" s="60"/>
      <c r="BO71" s="60"/>
      <c r="BP71" s="35"/>
      <c r="BQ71" s="60"/>
      <c r="BR71" s="60"/>
    </row>
    <row r="72" spans="5:70" x14ac:dyDescent="0.25">
      <c r="E72" s="30">
        <v>0.23094688221709006</v>
      </c>
      <c r="F72" s="102">
        <f t="shared" si="48"/>
        <v>161.922</v>
      </c>
      <c r="G72" s="50">
        <v>0.125</v>
      </c>
      <c r="H72" s="30">
        <v>15</v>
      </c>
      <c r="I72" s="47">
        <v>-3</v>
      </c>
      <c r="J72" s="47">
        <v>0.83</v>
      </c>
      <c r="K72" s="47">
        <v>96.8</v>
      </c>
      <c r="L72" s="46">
        <v>80</v>
      </c>
      <c r="M72" s="47">
        <f t="shared" si="34"/>
        <v>22.768749999999997</v>
      </c>
      <c r="N72" s="47">
        <f t="shared" si="35"/>
        <v>851.44608256351023</v>
      </c>
      <c r="O72" s="57">
        <v>0.875</v>
      </c>
      <c r="P72" s="57">
        <v>0.83</v>
      </c>
      <c r="Q72" s="57">
        <v>98.6</v>
      </c>
      <c r="R72" s="56">
        <v>80</v>
      </c>
      <c r="S72" s="57">
        <f t="shared" si="36"/>
        <v>23.738749999999996</v>
      </c>
      <c r="T72" s="57">
        <f t="shared" si="37"/>
        <v>887.71960219399512</v>
      </c>
      <c r="U72" s="47">
        <v>5.875</v>
      </c>
      <c r="V72" s="47">
        <v>0.83</v>
      </c>
      <c r="W72" s="47">
        <v>95</v>
      </c>
      <c r="X72" s="46">
        <v>80</v>
      </c>
      <c r="Y72" s="47">
        <f t="shared" si="38"/>
        <v>19.827500000000001</v>
      </c>
      <c r="Z72" s="47">
        <f t="shared" si="39"/>
        <v>741.45691801385669</v>
      </c>
      <c r="AA72" s="57">
        <v>9.875</v>
      </c>
      <c r="AB72" s="57">
        <v>0.83</v>
      </c>
      <c r="AC72" s="57">
        <v>96.8</v>
      </c>
      <c r="AD72" s="56">
        <v>80</v>
      </c>
      <c r="AE72" s="57">
        <f t="shared" si="40"/>
        <v>17.996249999999996</v>
      </c>
      <c r="AF72" s="57">
        <f t="shared" si="41"/>
        <v>672.97662644341779</v>
      </c>
      <c r="AG72" s="47">
        <v>5.875</v>
      </c>
      <c r="AH72" s="47">
        <v>0.83</v>
      </c>
      <c r="AI72" s="47">
        <v>96.8</v>
      </c>
      <c r="AJ72" s="46">
        <v>80</v>
      </c>
      <c r="AK72" s="47">
        <f t="shared" si="42"/>
        <v>21.627499999999998</v>
      </c>
      <c r="AL72" s="47">
        <f t="shared" si="43"/>
        <v>808.76860392609683</v>
      </c>
      <c r="AN72" s="60"/>
      <c r="AO72" s="30">
        <v>0.23094688221709006</v>
      </c>
      <c r="AP72" s="102">
        <f t="shared" si="49"/>
        <v>180.19200000000001</v>
      </c>
      <c r="AQ72" s="50">
        <v>0.125</v>
      </c>
      <c r="AR72" s="30">
        <v>15</v>
      </c>
      <c r="AS72" s="57">
        <v>-3</v>
      </c>
      <c r="AT72" s="57">
        <v>0.83</v>
      </c>
      <c r="AU72" s="56">
        <v>80.599999999999994</v>
      </c>
      <c r="AV72" s="57">
        <v>78.62</v>
      </c>
      <c r="AW72" s="57">
        <f t="shared" si="44"/>
        <v>5.7699999999999889</v>
      </c>
      <c r="AX72" s="57">
        <f t="shared" si="45"/>
        <v>240.11728406466466</v>
      </c>
      <c r="AY72" s="60"/>
      <c r="AZ72" s="60"/>
      <c r="BA72" s="30">
        <v>0.23094688221709006</v>
      </c>
      <c r="BB72" s="102">
        <f t="shared" si="50"/>
        <v>180.19200000000001</v>
      </c>
      <c r="BC72" s="50">
        <v>0.125</v>
      </c>
      <c r="BD72" s="30">
        <v>15</v>
      </c>
      <c r="BE72" s="57">
        <v>-3</v>
      </c>
      <c r="BF72" s="57">
        <v>0.83</v>
      </c>
      <c r="BG72" s="56">
        <v>80.599999999999994</v>
      </c>
      <c r="BH72" s="57">
        <v>84.02</v>
      </c>
      <c r="BI72" s="57">
        <f t="shared" si="46"/>
        <v>0.36999999999999744</v>
      </c>
      <c r="BJ72" s="57">
        <f t="shared" si="47"/>
        <v>15.397468822170794</v>
      </c>
      <c r="BK72" s="60"/>
      <c r="BL72" s="60"/>
      <c r="BM72" s="60"/>
      <c r="BN72" s="60"/>
      <c r="BO72" s="60"/>
      <c r="BP72" s="35"/>
      <c r="BQ72" s="60"/>
      <c r="BR72" s="60"/>
    </row>
    <row r="73" spans="5:70" x14ac:dyDescent="0.25">
      <c r="E73" s="30">
        <v>0.23094688221709006</v>
      </c>
      <c r="F73" s="102">
        <f t="shared" si="48"/>
        <v>161.922</v>
      </c>
      <c r="G73" s="50">
        <v>0.16666666666666699</v>
      </c>
      <c r="H73" s="30">
        <v>13</v>
      </c>
      <c r="I73" s="47">
        <v>-3</v>
      </c>
      <c r="J73" s="47">
        <v>0.83</v>
      </c>
      <c r="K73" s="47">
        <v>96.8</v>
      </c>
      <c r="L73" s="46">
        <v>80</v>
      </c>
      <c r="M73" s="47">
        <f t="shared" si="34"/>
        <v>21.108749999999997</v>
      </c>
      <c r="N73" s="47">
        <f t="shared" si="35"/>
        <v>789.36974999999984</v>
      </c>
      <c r="O73" s="57">
        <v>0.875</v>
      </c>
      <c r="P73" s="57">
        <v>0.83</v>
      </c>
      <c r="Q73" s="57">
        <v>98.6</v>
      </c>
      <c r="R73" s="56">
        <v>80</v>
      </c>
      <c r="S73" s="57">
        <f t="shared" si="36"/>
        <v>22.078749999999992</v>
      </c>
      <c r="T73" s="57">
        <f t="shared" si="37"/>
        <v>825.64326963048461</v>
      </c>
      <c r="U73" s="47">
        <v>5.875</v>
      </c>
      <c r="V73" s="47">
        <v>0.83</v>
      </c>
      <c r="W73" s="47">
        <v>95</v>
      </c>
      <c r="X73" s="46">
        <v>80</v>
      </c>
      <c r="Y73" s="47">
        <f t="shared" si="38"/>
        <v>18.167499999999997</v>
      </c>
      <c r="Z73" s="47">
        <f t="shared" si="39"/>
        <v>679.38058545034619</v>
      </c>
      <c r="AA73" s="57">
        <v>9.875</v>
      </c>
      <c r="AB73" s="57">
        <v>0.83</v>
      </c>
      <c r="AC73" s="57">
        <v>96.8</v>
      </c>
      <c r="AD73" s="56">
        <v>80</v>
      </c>
      <c r="AE73" s="57">
        <f t="shared" si="40"/>
        <v>16.336249999999996</v>
      </c>
      <c r="AF73" s="57">
        <f t="shared" si="41"/>
        <v>610.90029387990739</v>
      </c>
      <c r="AG73" s="47">
        <v>5.875</v>
      </c>
      <c r="AH73" s="47">
        <v>0.83</v>
      </c>
      <c r="AI73" s="47">
        <v>96.8</v>
      </c>
      <c r="AJ73" s="46">
        <v>80</v>
      </c>
      <c r="AK73" s="47">
        <f t="shared" si="42"/>
        <v>19.967499999999994</v>
      </c>
      <c r="AL73" s="47">
        <f t="shared" si="43"/>
        <v>746.69227136258633</v>
      </c>
      <c r="AN73" s="60"/>
      <c r="AO73" s="30">
        <v>0.23094688221709006</v>
      </c>
      <c r="AP73" s="102">
        <f t="shared" si="49"/>
        <v>180.19200000000001</v>
      </c>
      <c r="AQ73" s="50">
        <v>0.16666666666666699</v>
      </c>
      <c r="AR73" s="30">
        <v>13</v>
      </c>
      <c r="AS73" s="57">
        <v>-3</v>
      </c>
      <c r="AT73" s="57">
        <v>0.83</v>
      </c>
      <c r="AU73" s="56">
        <v>78.8</v>
      </c>
      <c r="AV73" s="57">
        <v>78.44</v>
      </c>
      <c r="AW73" s="57">
        <f t="shared" si="44"/>
        <v>2.4899999999999984</v>
      </c>
      <c r="AX73" s="57">
        <f t="shared" si="45"/>
        <v>103.62080369515004</v>
      </c>
      <c r="AY73" s="60"/>
      <c r="AZ73" s="60"/>
      <c r="BA73" s="30">
        <v>0.23094688221709006</v>
      </c>
      <c r="BB73" s="102">
        <f t="shared" si="50"/>
        <v>180.19200000000001</v>
      </c>
      <c r="BC73" s="50">
        <v>0.16666666666666699</v>
      </c>
      <c r="BD73" s="30">
        <v>13</v>
      </c>
      <c r="BE73" s="57">
        <v>-3</v>
      </c>
      <c r="BF73" s="57">
        <v>0.83</v>
      </c>
      <c r="BG73" s="56">
        <v>78.8</v>
      </c>
      <c r="BH73" s="57">
        <v>83.48</v>
      </c>
      <c r="BI73" s="57">
        <f t="shared" si="46"/>
        <v>-2.5500000000000078</v>
      </c>
      <c r="BJ73" s="57">
        <f t="shared" si="47"/>
        <v>-106.11769053117816</v>
      </c>
      <c r="BK73" s="60"/>
      <c r="BL73" s="60"/>
      <c r="BM73" s="60"/>
      <c r="BN73" s="60"/>
      <c r="BO73" s="60"/>
      <c r="BP73" s="35"/>
      <c r="BQ73" s="60"/>
      <c r="BR73" s="60"/>
    </row>
    <row r="74" spans="5:70" x14ac:dyDescent="0.25">
      <c r="E74" s="30">
        <v>0.23094688221709006</v>
      </c>
      <c r="F74" s="102">
        <f t="shared" si="48"/>
        <v>161.922</v>
      </c>
      <c r="G74" s="50">
        <v>0.20833333333333401</v>
      </c>
      <c r="H74" s="30">
        <v>11</v>
      </c>
      <c r="I74" s="47">
        <v>-3</v>
      </c>
      <c r="J74" s="47">
        <v>0.83</v>
      </c>
      <c r="K74" s="47">
        <v>96.8</v>
      </c>
      <c r="L74" s="46">
        <v>80</v>
      </c>
      <c r="M74" s="47">
        <f t="shared" si="34"/>
        <v>19.448749999999997</v>
      </c>
      <c r="N74" s="47">
        <f t="shared" si="35"/>
        <v>727.29341743648945</v>
      </c>
      <c r="O74" s="57">
        <v>0.875</v>
      </c>
      <c r="P74" s="57">
        <v>0.83</v>
      </c>
      <c r="Q74" s="57">
        <v>98.6</v>
      </c>
      <c r="R74" s="56">
        <v>80</v>
      </c>
      <c r="S74" s="57">
        <f t="shared" si="36"/>
        <v>20.418749999999996</v>
      </c>
      <c r="T74" s="57">
        <f t="shared" si="37"/>
        <v>763.56693706697433</v>
      </c>
      <c r="U74" s="47">
        <v>5.875</v>
      </c>
      <c r="V74" s="47">
        <v>0.83</v>
      </c>
      <c r="W74" s="47">
        <v>95</v>
      </c>
      <c r="X74" s="46">
        <v>80</v>
      </c>
      <c r="Y74" s="47">
        <f t="shared" si="38"/>
        <v>16.5075</v>
      </c>
      <c r="Z74" s="47">
        <f t="shared" si="39"/>
        <v>617.30425288683591</v>
      </c>
      <c r="AA74" s="57">
        <v>9.875</v>
      </c>
      <c r="AB74" s="57">
        <v>0.83</v>
      </c>
      <c r="AC74" s="57">
        <v>96.8</v>
      </c>
      <c r="AD74" s="56">
        <v>80</v>
      </c>
      <c r="AE74" s="57">
        <f t="shared" si="40"/>
        <v>14.676249999999996</v>
      </c>
      <c r="AF74" s="57">
        <f t="shared" si="41"/>
        <v>548.823961316397</v>
      </c>
      <c r="AG74" s="47">
        <v>5.875</v>
      </c>
      <c r="AH74" s="47">
        <v>0.83</v>
      </c>
      <c r="AI74" s="47">
        <v>96.8</v>
      </c>
      <c r="AJ74" s="46">
        <v>80</v>
      </c>
      <c r="AK74" s="47">
        <f t="shared" si="42"/>
        <v>18.307499999999997</v>
      </c>
      <c r="AL74" s="47">
        <f t="shared" si="43"/>
        <v>684.61593879907605</v>
      </c>
      <c r="AN74" s="60"/>
      <c r="AO74" s="30">
        <v>0.23094688221709006</v>
      </c>
      <c r="AP74" s="102">
        <f t="shared" si="49"/>
        <v>180.19200000000001</v>
      </c>
      <c r="AQ74" s="50">
        <v>0.20833333333333401</v>
      </c>
      <c r="AR74" s="30">
        <v>11</v>
      </c>
      <c r="AS74" s="57">
        <v>-3</v>
      </c>
      <c r="AT74" s="57">
        <v>0.83</v>
      </c>
      <c r="AU74" s="56">
        <v>78.8</v>
      </c>
      <c r="AV74" s="57">
        <v>77.900000000000006</v>
      </c>
      <c r="AW74" s="57">
        <f t="shared" si="44"/>
        <v>1.3699999999999912</v>
      </c>
      <c r="AX74" s="57">
        <f t="shared" si="45"/>
        <v>57.012249422632429</v>
      </c>
      <c r="AY74" s="60"/>
      <c r="AZ74" s="60"/>
      <c r="BA74" s="30">
        <v>0.23094688221709006</v>
      </c>
      <c r="BB74" s="102">
        <f t="shared" si="50"/>
        <v>180.19200000000001</v>
      </c>
      <c r="BC74" s="50">
        <v>0.20833333333333401</v>
      </c>
      <c r="BD74" s="30">
        <v>11</v>
      </c>
      <c r="BE74" s="57">
        <v>-3</v>
      </c>
      <c r="BF74" s="57">
        <v>0.83</v>
      </c>
      <c r="BG74" s="56">
        <v>78.8</v>
      </c>
      <c r="BH74" s="57">
        <v>83.3</v>
      </c>
      <c r="BI74" s="57">
        <f t="shared" si="46"/>
        <v>-4.03</v>
      </c>
      <c r="BJ74" s="57">
        <f t="shared" si="47"/>
        <v>-167.70756581986143</v>
      </c>
      <c r="BK74" s="60"/>
      <c r="BL74" s="60"/>
      <c r="BM74" s="60"/>
      <c r="BN74" s="60"/>
      <c r="BO74" s="60"/>
      <c r="BP74" s="35"/>
      <c r="BQ74" s="60"/>
      <c r="BR74" s="60"/>
    </row>
    <row r="75" spans="5:70" x14ac:dyDescent="0.25">
      <c r="E75" s="30">
        <v>0.23094688221709006</v>
      </c>
      <c r="F75" s="102">
        <f t="shared" si="48"/>
        <v>161.922</v>
      </c>
      <c r="G75" s="50">
        <v>0.25</v>
      </c>
      <c r="H75" s="30">
        <v>9</v>
      </c>
      <c r="I75" s="47">
        <v>-3</v>
      </c>
      <c r="J75" s="47">
        <v>0.83</v>
      </c>
      <c r="K75" s="47">
        <v>96.8</v>
      </c>
      <c r="L75" s="46">
        <v>80</v>
      </c>
      <c r="M75" s="47">
        <f t="shared" si="34"/>
        <v>17.788749999999997</v>
      </c>
      <c r="N75" s="47">
        <f t="shared" si="35"/>
        <v>665.21708487297906</v>
      </c>
      <c r="O75" s="57">
        <v>0.875</v>
      </c>
      <c r="P75" s="57">
        <v>0.83</v>
      </c>
      <c r="Q75" s="57">
        <v>98.6</v>
      </c>
      <c r="R75" s="56">
        <v>80</v>
      </c>
      <c r="S75" s="57">
        <f t="shared" si="36"/>
        <v>18.758749999999992</v>
      </c>
      <c r="T75" s="57">
        <f t="shared" si="37"/>
        <v>701.49060450346383</v>
      </c>
      <c r="U75" s="47">
        <v>5.875</v>
      </c>
      <c r="V75" s="47">
        <v>0.83</v>
      </c>
      <c r="W75" s="47">
        <v>95</v>
      </c>
      <c r="X75" s="46">
        <v>80</v>
      </c>
      <c r="Y75" s="47">
        <f t="shared" si="38"/>
        <v>14.8475</v>
      </c>
      <c r="Z75" s="47">
        <f t="shared" si="39"/>
        <v>555.22792032332552</v>
      </c>
      <c r="AA75" s="57">
        <v>9.875</v>
      </c>
      <c r="AB75" s="57">
        <v>0.83</v>
      </c>
      <c r="AC75" s="57">
        <v>96.8</v>
      </c>
      <c r="AD75" s="56">
        <v>80</v>
      </c>
      <c r="AE75" s="57">
        <f t="shared" si="40"/>
        <v>13.016249999999998</v>
      </c>
      <c r="AF75" s="57">
        <f t="shared" si="41"/>
        <v>486.74762875288667</v>
      </c>
      <c r="AG75" s="47">
        <v>5.875</v>
      </c>
      <c r="AH75" s="47">
        <v>0.83</v>
      </c>
      <c r="AI75" s="47">
        <v>96.8</v>
      </c>
      <c r="AJ75" s="46">
        <v>80</v>
      </c>
      <c r="AK75" s="47">
        <f t="shared" si="42"/>
        <v>16.647499999999997</v>
      </c>
      <c r="AL75" s="47">
        <f t="shared" si="43"/>
        <v>622.53960623556566</v>
      </c>
      <c r="AN75" s="60"/>
      <c r="AO75" s="30">
        <v>0.23094688221709006</v>
      </c>
      <c r="AP75" s="102">
        <f t="shared" si="49"/>
        <v>180.19200000000001</v>
      </c>
      <c r="AQ75" s="50">
        <v>0.25</v>
      </c>
      <c r="AR75" s="30">
        <v>9</v>
      </c>
      <c r="AS75" s="57">
        <v>-3</v>
      </c>
      <c r="AT75" s="57">
        <v>0.83</v>
      </c>
      <c r="AU75" s="56">
        <v>78.8</v>
      </c>
      <c r="AV75" s="57">
        <v>77.540000000000006</v>
      </c>
      <c r="AW75" s="57">
        <f t="shared" si="44"/>
        <v>6.9999999999990514E-2</v>
      </c>
      <c r="AX75" s="57">
        <f t="shared" si="45"/>
        <v>2.9130346420319375</v>
      </c>
      <c r="AY75" s="60"/>
      <c r="AZ75" s="60"/>
      <c r="BA75" s="30">
        <v>0.23094688221709006</v>
      </c>
      <c r="BB75" s="102">
        <f t="shared" si="50"/>
        <v>180.19200000000001</v>
      </c>
      <c r="BC75" s="50">
        <v>0.25</v>
      </c>
      <c r="BD75" s="30">
        <v>9</v>
      </c>
      <c r="BE75" s="57">
        <v>-3</v>
      </c>
      <c r="BF75" s="57">
        <v>0.83</v>
      </c>
      <c r="BG75" s="56">
        <v>78.8</v>
      </c>
      <c r="BH75" s="57">
        <v>83.3</v>
      </c>
      <c r="BI75" s="57">
        <f t="shared" si="46"/>
        <v>-5.69</v>
      </c>
      <c r="BJ75" s="57">
        <f t="shared" si="47"/>
        <v>-236.78810161662818</v>
      </c>
      <c r="BK75" s="60"/>
      <c r="BL75" s="60"/>
      <c r="BM75" s="60"/>
      <c r="BN75" s="60"/>
      <c r="BO75" s="60"/>
      <c r="BP75" s="35"/>
      <c r="BQ75" s="60"/>
      <c r="BR75" s="60"/>
    </row>
    <row r="76" spans="5:70" x14ac:dyDescent="0.25">
      <c r="E76" s="30">
        <v>0.23094688221709006</v>
      </c>
      <c r="F76" s="102">
        <f t="shared" si="48"/>
        <v>161.922</v>
      </c>
      <c r="G76" s="50">
        <v>0.29166666666666702</v>
      </c>
      <c r="H76" s="30">
        <v>8</v>
      </c>
      <c r="I76" s="47">
        <v>-3</v>
      </c>
      <c r="J76" s="47">
        <v>0.83</v>
      </c>
      <c r="K76" s="47">
        <v>96.8</v>
      </c>
      <c r="L76" s="46">
        <v>80</v>
      </c>
      <c r="M76" s="47">
        <f t="shared" si="34"/>
        <v>16.958749999999995</v>
      </c>
      <c r="N76" s="47">
        <f t="shared" si="35"/>
        <v>634.17891859122369</v>
      </c>
      <c r="O76" s="57">
        <v>0.875</v>
      </c>
      <c r="P76" s="57">
        <v>0.83</v>
      </c>
      <c r="Q76" s="57">
        <v>98.6</v>
      </c>
      <c r="R76" s="56">
        <v>80</v>
      </c>
      <c r="S76" s="57">
        <f t="shared" si="36"/>
        <v>17.928749999999994</v>
      </c>
      <c r="T76" s="57">
        <f t="shared" si="37"/>
        <v>670.45243822170869</v>
      </c>
      <c r="U76" s="47">
        <v>5.875</v>
      </c>
      <c r="V76" s="47">
        <v>0.83</v>
      </c>
      <c r="W76" s="47">
        <v>95</v>
      </c>
      <c r="X76" s="46">
        <v>80</v>
      </c>
      <c r="Y76" s="47">
        <f t="shared" si="38"/>
        <v>14.0175</v>
      </c>
      <c r="Z76" s="47">
        <f t="shared" si="39"/>
        <v>524.18975404157038</v>
      </c>
      <c r="AA76" s="57">
        <v>9.875</v>
      </c>
      <c r="AB76" s="57">
        <v>0.83</v>
      </c>
      <c r="AC76" s="57">
        <v>96.8</v>
      </c>
      <c r="AD76" s="56">
        <v>80</v>
      </c>
      <c r="AE76" s="57">
        <f t="shared" si="40"/>
        <v>12.186249999999998</v>
      </c>
      <c r="AF76" s="57">
        <f t="shared" si="41"/>
        <v>455.70946247113147</v>
      </c>
      <c r="AG76" s="47">
        <v>5.875</v>
      </c>
      <c r="AH76" s="47">
        <v>0.83</v>
      </c>
      <c r="AI76" s="47">
        <v>96.8</v>
      </c>
      <c r="AJ76" s="46">
        <v>80</v>
      </c>
      <c r="AK76" s="47">
        <f t="shared" si="42"/>
        <v>15.817499999999997</v>
      </c>
      <c r="AL76" s="47">
        <f t="shared" si="43"/>
        <v>591.5014399538104</v>
      </c>
      <c r="AN76" s="60"/>
      <c r="AO76" s="30">
        <v>0.23094688221709006</v>
      </c>
      <c r="AP76" s="102">
        <f t="shared" si="49"/>
        <v>180.19200000000001</v>
      </c>
      <c r="AQ76" s="50">
        <v>0.29166666666666702</v>
      </c>
      <c r="AR76" s="30">
        <v>8</v>
      </c>
      <c r="AS76" s="57">
        <v>-3</v>
      </c>
      <c r="AT76" s="57">
        <v>0.83</v>
      </c>
      <c r="AU76" s="56">
        <v>78.8</v>
      </c>
      <c r="AV76" s="57">
        <v>79.34</v>
      </c>
      <c r="AW76" s="57">
        <f t="shared" si="44"/>
        <v>-2.5600000000000067</v>
      </c>
      <c r="AX76" s="57">
        <f t="shared" si="45"/>
        <v>-106.53383833718271</v>
      </c>
      <c r="AY76" s="60"/>
      <c r="AZ76" s="60"/>
      <c r="BA76" s="30">
        <v>0.23094688221709006</v>
      </c>
      <c r="BB76" s="102">
        <f t="shared" si="50"/>
        <v>180.19200000000001</v>
      </c>
      <c r="BC76" s="50">
        <v>0.29166666666666702</v>
      </c>
      <c r="BD76" s="30">
        <v>8</v>
      </c>
      <c r="BE76" s="57">
        <v>-3</v>
      </c>
      <c r="BF76" s="57">
        <v>0.83</v>
      </c>
      <c r="BG76" s="56">
        <v>78.8</v>
      </c>
      <c r="BH76" s="57">
        <v>82.94</v>
      </c>
      <c r="BI76" s="57">
        <f t="shared" si="46"/>
        <v>-6.160000000000001</v>
      </c>
      <c r="BJ76" s="57">
        <f t="shared" si="47"/>
        <v>-256.34704849884531</v>
      </c>
      <c r="BK76" s="60"/>
      <c r="BL76" s="60"/>
      <c r="BM76" s="60"/>
      <c r="BN76" s="60"/>
      <c r="BO76" s="60"/>
      <c r="BP76" s="35"/>
      <c r="BQ76" s="60"/>
      <c r="BR76" s="60"/>
    </row>
    <row r="77" spans="5:70" x14ac:dyDescent="0.25">
      <c r="E77" s="30">
        <v>0.23094688221709006</v>
      </c>
      <c r="F77" s="102">
        <f t="shared" si="48"/>
        <v>161.922</v>
      </c>
      <c r="G77" s="50">
        <v>0.33333333333333398</v>
      </c>
      <c r="H77" s="30">
        <v>7</v>
      </c>
      <c r="I77" s="47">
        <v>-3</v>
      </c>
      <c r="J77" s="47">
        <v>0.83</v>
      </c>
      <c r="K77" s="47">
        <v>96.8</v>
      </c>
      <c r="L77" s="46">
        <v>80</v>
      </c>
      <c r="M77" s="47">
        <f t="shared" si="34"/>
        <v>16.128749999999997</v>
      </c>
      <c r="N77" s="47">
        <f t="shared" si="35"/>
        <v>603.14075230946867</v>
      </c>
      <c r="O77" s="57">
        <v>0.875</v>
      </c>
      <c r="P77" s="57">
        <v>0.83</v>
      </c>
      <c r="Q77" s="57">
        <v>98.6</v>
      </c>
      <c r="R77" s="56">
        <v>80</v>
      </c>
      <c r="S77" s="57">
        <f t="shared" si="36"/>
        <v>17.098749999999995</v>
      </c>
      <c r="T77" s="57">
        <f t="shared" si="37"/>
        <v>639.41427193995355</v>
      </c>
      <c r="U77" s="47">
        <v>5.875</v>
      </c>
      <c r="V77" s="47">
        <v>0.83</v>
      </c>
      <c r="W77" s="47">
        <v>95</v>
      </c>
      <c r="X77" s="46">
        <v>80</v>
      </c>
      <c r="Y77" s="47">
        <f t="shared" si="38"/>
        <v>13.1875</v>
      </c>
      <c r="Z77" s="47">
        <f t="shared" si="39"/>
        <v>493.15158775981519</v>
      </c>
      <c r="AA77" s="57">
        <v>9.875</v>
      </c>
      <c r="AB77" s="57">
        <v>0.83</v>
      </c>
      <c r="AC77" s="57">
        <v>96.8</v>
      </c>
      <c r="AD77" s="56">
        <v>80</v>
      </c>
      <c r="AE77" s="57">
        <f t="shared" si="40"/>
        <v>11.356249999999998</v>
      </c>
      <c r="AF77" s="57">
        <f t="shared" si="41"/>
        <v>424.67129618937628</v>
      </c>
      <c r="AG77" s="47">
        <v>5.875</v>
      </c>
      <c r="AH77" s="47">
        <v>0.83</v>
      </c>
      <c r="AI77" s="47">
        <v>96.8</v>
      </c>
      <c r="AJ77" s="46">
        <v>80</v>
      </c>
      <c r="AK77" s="47">
        <f t="shared" si="42"/>
        <v>14.987499999999997</v>
      </c>
      <c r="AL77" s="47">
        <f t="shared" si="43"/>
        <v>560.46327367205527</v>
      </c>
      <c r="AN77" s="60"/>
      <c r="AO77" s="30">
        <v>0.23094688221709006</v>
      </c>
      <c r="AP77" s="102">
        <f t="shared" si="49"/>
        <v>180.19200000000001</v>
      </c>
      <c r="AQ77" s="50">
        <v>0.33333333333333398</v>
      </c>
      <c r="AR77" s="30">
        <v>9</v>
      </c>
      <c r="AS77" s="57">
        <v>-3</v>
      </c>
      <c r="AT77" s="57">
        <v>0.83</v>
      </c>
      <c r="AU77" s="56">
        <v>78.8</v>
      </c>
      <c r="AV77" s="57">
        <v>82.759999999999991</v>
      </c>
      <c r="AW77" s="57">
        <f t="shared" si="44"/>
        <v>-5.1499999999999941</v>
      </c>
      <c r="AX77" s="57">
        <f t="shared" si="45"/>
        <v>-214.3161200923785</v>
      </c>
      <c r="AY77" s="60"/>
      <c r="AZ77" s="60"/>
      <c r="BA77" s="30">
        <v>0.23094688221709006</v>
      </c>
      <c r="BB77" s="102">
        <f t="shared" si="50"/>
        <v>180.19200000000001</v>
      </c>
      <c r="BC77" s="50">
        <v>0.33333333333333398</v>
      </c>
      <c r="BD77" s="30">
        <v>9</v>
      </c>
      <c r="BE77" s="57">
        <v>-3</v>
      </c>
      <c r="BF77" s="57">
        <v>0.83</v>
      </c>
      <c r="BG77" s="56">
        <v>78.8</v>
      </c>
      <c r="BH77" s="57">
        <v>84.56</v>
      </c>
      <c r="BI77" s="57">
        <f t="shared" si="46"/>
        <v>-6.9500000000000055</v>
      </c>
      <c r="BJ77" s="57">
        <f t="shared" si="47"/>
        <v>-289.22272517321039</v>
      </c>
      <c r="BK77" s="60"/>
      <c r="BL77" s="60"/>
      <c r="BM77" s="60"/>
      <c r="BN77" s="60"/>
      <c r="BO77" s="60"/>
      <c r="BP77" s="35"/>
      <c r="BQ77" s="60"/>
      <c r="BR77" s="60"/>
    </row>
    <row r="78" spans="5:70" x14ac:dyDescent="0.25">
      <c r="E78" s="30">
        <v>0.23094688221709006</v>
      </c>
      <c r="F78" s="102">
        <f t="shared" si="48"/>
        <v>161.922</v>
      </c>
      <c r="G78" s="50">
        <v>0.375</v>
      </c>
      <c r="H78" s="30">
        <v>6</v>
      </c>
      <c r="I78" s="47">
        <v>-3</v>
      </c>
      <c r="J78" s="47">
        <v>0.83</v>
      </c>
      <c r="K78" s="47">
        <v>96.8</v>
      </c>
      <c r="L78" s="46">
        <v>80</v>
      </c>
      <c r="M78" s="47">
        <f t="shared" si="34"/>
        <v>15.298749999999997</v>
      </c>
      <c r="N78" s="47">
        <f t="shared" si="35"/>
        <v>572.10258602771341</v>
      </c>
      <c r="O78" s="57">
        <v>0.875</v>
      </c>
      <c r="P78" s="57">
        <v>0.83</v>
      </c>
      <c r="Q78" s="57">
        <v>98.6</v>
      </c>
      <c r="R78" s="56">
        <v>80</v>
      </c>
      <c r="S78" s="57">
        <f t="shared" si="36"/>
        <v>16.268749999999994</v>
      </c>
      <c r="T78" s="57">
        <f t="shared" si="37"/>
        <v>608.3761056581983</v>
      </c>
      <c r="U78" s="47">
        <v>5.875</v>
      </c>
      <c r="V78" s="47">
        <v>0.83</v>
      </c>
      <c r="W78" s="47">
        <v>95</v>
      </c>
      <c r="X78" s="46">
        <v>80</v>
      </c>
      <c r="Y78" s="47">
        <f t="shared" si="38"/>
        <v>12.3575</v>
      </c>
      <c r="Z78" s="47">
        <f t="shared" si="39"/>
        <v>462.11342147805999</v>
      </c>
      <c r="AA78" s="57">
        <v>9.875</v>
      </c>
      <c r="AB78" s="57">
        <v>0.83</v>
      </c>
      <c r="AC78" s="57">
        <v>96.8</v>
      </c>
      <c r="AD78" s="56">
        <v>80</v>
      </c>
      <c r="AE78" s="57">
        <f t="shared" si="40"/>
        <v>10.526249999999997</v>
      </c>
      <c r="AF78" s="57">
        <f t="shared" si="41"/>
        <v>393.63312990762108</v>
      </c>
      <c r="AG78" s="47">
        <v>5.875</v>
      </c>
      <c r="AH78" s="47">
        <v>0.83</v>
      </c>
      <c r="AI78" s="47">
        <v>96.8</v>
      </c>
      <c r="AJ78" s="46">
        <v>80</v>
      </c>
      <c r="AK78" s="47">
        <f t="shared" si="42"/>
        <v>14.157499999999997</v>
      </c>
      <c r="AL78" s="47">
        <f t="shared" si="43"/>
        <v>529.42510739030001</v>
      </c>
      <c r="AN78" s="60"/>
      <c r="AO78" s="30">
        <v>0.23094688221709006</v>
      </c>
      <c r="AP78" s="102">
        <f t="shared" si="49"/>
        <v>180.19200000000001</v>
      </c>
      <c r="AQ78" s="50">
        <v>0.375</v>
      </c>
      <c r="AR78" s="30">
        <v>12</v>
      </c>
      <c r="AS78" s="57">
        <v>-3</v>
      </c>
      <c r="AT78" s="57">
        <v>0.83</v>
      </c>
      <c r="AU78" s="56">
        <v>78.8</v>
      </c>
      <c r="AV78" s="57">
        <v>87.61999999999999</v>
      </c>
      <c r="AW78" s="57">
        <f t="shared" si="44"/>
        <v>-7.5199999999999942</v>
      </c>
      <c r="AX78" s="57">
        <f t="shared" si="45"/>
        <v>-312.9431501154732</v>
      </c>
      <c r="AY78" s="60"/>
      <c r="AZ78" s="60"/>
      <c r="BA78" s="30">
        <v>0.23094688221709006</v>
      </c>
      <c r="BB78" s="102">
        <f t="shared" si="50"/>
        <v>180.19200000000001</v>
      </c>
      <c r="BC78" s="50">
        <v>0.375</v>
      </c>
      <c r="BD78" s="30">
        <v>12</v>
      </c>
      <c r="BE78" s="57">
        <v>-3</v>
      </c>
      <c r="BF78" s="57">
        <v>0.83</v>
      </c>
      <c r="BG78" s="56">
        <v>78.8</v>
      </c>
      <c r="BH78" s="57">
        <v>87.080000000000013</v>
      </c>
      <c r="BI78" s="57">
        <f t="shared" si="46"/>
        <v>-6.9800000000000164</v>
      </c>
      <c r="BJ78" s="57">
        <f t="shared" si="47"/>
        <v>-290.47116859122468</v>
      </c>
      <c r="BK78" s="60"/>
      <c r="BL78" s="60"/>
      <c r="BM78" s="60"/>
      <c r="BN78" s="60"/>
      <c r="BO78" s="60"/>
      <c r="BP78" s="35"/>
      <c r="BQ78" s="60"/>
      <c r="BR78" s="60"/>
    </row>
    <row r="79" spans="5:70" x14ac:dyDescent="0.25">
      <c r="E79" s="30">
        <v>0.23094688221709006</v>
      </c>
      <c r="F79" s="102">
        <f t="shared" si="48"/>
        <v>161.922</v>
      </c>
      <c r="G79" s="50">
        <v>0.41666666666666702</v>
      </c>
      <c r="H79" s="30">
        <v>6</v>
      </c>
      <c r="I79" s="47">
        <v>-3</v>
      </c>
      <c r="J79" s="47">
        <v>0.83</v>
      </c>
      <c r="K79" s="47">
        <v>96.8</v>
      </c>
      <c r="L79" s="46">
        <v>80</v>
      </c>
      <c r="M79" s="47">
        <f t="shared" si="34"/>
        <v>15.298749999999997</v>
      </c>
      <c r="N79" s="47">
        <f t="shared" si="35"/>
        <v>572.10258602771341</v>
      </c>
      <c r="O79" s="57">
        <v>0.875</v>
      </c>
      <c r="P79" s="57">
        <v>0.83</v>
      </c>
      <c r="Q79" s="57">
        <v>98.6</v>
      </c>
      <c r="R79" s="56">
        <v>80</v>
      </c>
      <c r="S79" s="57">
        <f t="shared" si="36"/>
        <v>16.268749999999994</v>
      </c>
      <c r="T79" s="57">
        <f t="shared" si="37"/>
        <v>608.3761056581983</v>
      </c>
      <c r="U79" s="47">
        <v>5.875</v>
      </c>
      <c r="V79" s="47">
        <v>0.83</v>
      </c>
      <c r="W79" s="47">
        <v>95</v>
      </c>
      <c r="X79" s="46">
        <v>80</v>
      </c>
      <c r="Y79" s="47">
        <f t="shared" si="38"/>
        <v>12.3575</v>
      </c>
      <c r="Z79" s="47">
        <f t="shared" si="39"/>
        <v>462.11342147805999</v>
      </c>
      <c r="AA79" s="57">
        <v>9.875</v>
      </c>
      <c r="AB79" s="57">
        <v>0.83</v>
      </c>
      <c r="AC79" s="57">
        <v>96.8</v>
      </c>
      <c r="AD79" s="56">
        <v>80</v>
      </c>
      <c r="AE79" s="57">
        <f t="shared" si="40"/>
        <v>10.526249999999997</v>
      </c>
      <c r="AF79" s="57">
        <f t="shared" si="41"/>
        <v>393.63312990762108</v>
      </c>
      <c r="AG79" s="47">
        <v>5.875</v>
      </c>
      <c r="AH79" s="47">
        <v>0.83</v>
      </c>
      <c r="AI79" s="47">
        <v>96.8</v>
      </c>
      <c r="AJ79" s="46">
        <v>80</v>
      </c>
      <c r="AK79" s="47">
        <f t="shared" si="42"/>
        <v>14.157499999999997</v>
      </c>
      <c r="AL79" s="47">
        <f t="shared" si="43"/>
        <v>529.42510739030001</v>
      </c>
      <c r="AN79" s="60"/>
      <c r="AO79" s="30">
        <v>0.23094688221709006</v>
      </c>
      <c r="AP79" s="102">
        <f t="shared" si="49"/>
        <v>180.19200000000001</v>
      </c>
      <c r="AQ79" s="50">
        <v>0.41666666666666702</v>
      </c>
      <c r="AR79" s="30">
        <v>17</v>
      </c>
      <c r="AS79" s="57">
        <v>-3</v>
      </c>
      <c r="AT79" s="57">
        <v>0.83</v>
      </c>
      <c r="AU79" s="56">
        <v>87.8</v>
      </c>
      <c r="AV79" s="57">
        <v>95.36</v>
      </c>
      <c r="AW79" s="57">
        <f t="shared" si="44"/>
        <v>-2.110000000000003</v>
      </c>
      <c r="AX79" s="57">
        <f t="shared" si="45"/>
        <v>-87.80718706697472</v>
      </c>
      <c r="AY79" s="60"/>
      <c r="AZ79" s="60"/>
      <c r="BA79" s="30">
        <v>0.23094688221709006</v>
      </c>
      <c r="BB79" s="102">
        <f t="shared" si="50"/>
        <v>180.19200000000001</v>
      </c>
      <c r="BC79" s="50">
        <v>0.41666666666666702</v>
      </c>
      <c r="BD79" s="30">
        <v>17</v>
      </c>
      <c r="BE79" s="57">
        <v>-3</v>
      </c>
      <c r="BF79" s="57">
        <v>0.83</v>
      </c>
      <c r="BG79" s="56">
        <v>87.8</v>
      </c>
      <c r="BH79" s="57">
        <v>92.11999999999999</v>
      </c>
      <c r="BI79" s="57">
        <f t="shared" si="46"/>
        <v>1.1300000000000061</v>
      </c>
      <c r="BJ79" s="57">
        <f t="shared" si="47"/>
        <v>47.024702078522189</v>
      </c>
      <c r="BK79" s="60"/>
      <c r="BL79" s="60"/>
      <c r="BM79" s="60"/>
      <c r="BN79" s="60"/>
      <c r="BO79" s="60"/>
      <c r="BP79" s="35"/>
      <c r="BQ79" s="60"/>
      <c r="BR79" s="60"/>
    </row>
    <row r="80" spans="5:70" x14ac:dyDescent="0.25">
      <c r="E80" s="30">
        <v>0.23094688221709006</v>
      </c>
      <c r="F80" s="102">
        <f t="shared" si="48"/>
        <v>161.922</v>
      </c>
      <c r="G80" s="50">
        <v>0.45833333333333398</v>
      </c>
      <c r="H80" s="30">
        <v>7</v>
      </c>
      <c r="I80" s="47">
        <v>-3</v>
      </c>
      <c r="J80" s="47">
        <v>0.83</v>
      </c>
      <c r="K80" s="47">
        <v>96.8</v>
      </c>
      <c r="L80" s="46">
        <v>80</v>
      </c>
      <c r="M80" s="47">
        <f t="shared" si="34"/>
        <v>16.128749999999997</v>
      </c>
      <c r="N80" s="47">
        <f t="shared" si="35"/>
        <v>603.14075230946867</v>
      </c>
      <c r="O80" s="57">
        <v>0.875</v>
      </c>
      <c r="P80" s="57">
        <v>0.83</v>
      </c>
      <c r="Q80" s="57">
        <v>98.6</v>
      </c>
      <c r="R80" s="56">
        <v>80</v>
      </c>
      <c r="S80" s="57">
        <f t="shared" si="36"/>
        <v>17.098749999999995</v>
      </c>
      <c r="T80" s="57">
        <f t="shared" si="37"/>
        <v>639.41427193995355</v>
      </c>
      <c r="U80" s="47">
        <v>5.875</v>
      </c>
      <c r="V80" s="47">
        <v>0.83</v>
      </c>
      <c r="W80" s="47">
        <v>95</v>
      </c>
      <c r="X80" s="46">
        <v>80</v>
      </c>
      <c r="Y80" s="47">
        <f t="shared" si="38"/>
        <v>13.1875</v>
      </c>
      <c r="Z80" s="47">
        <f t="shared" si="39"/>
        <v>493.15158775981519</v>
      </c>
      <c r="AA80" s="57">
        <v>9.875</v>
      </c>
      <c r="AB80" s="57">
        <v>0.83</v>
      </c>
      <c r="AC80" s="57">
        <v>96.8</v>
      </c>
      <c r="AD80" s="56">
        <v>80</v>
      </c>
      <c r="AE80" s="57">
        <f t="shared" si="40"/>
        <v>11.356249999999998</v>
      </c>
      <c r="AF80" s="57">
        <f t="shared" si="41"/>
        <v>424.67129618937628</v>
      </c>
      <c r="AG80" s="47">
        <v>5.875</v>
      </c>
      <c r="AH80" s="47">
        <v>0.83</v>
      </c>
      <c r="AI80" s="47">
        <v>96.8</v>
      </c>
      <c r="AJ80" s="46">
        <v>80</v>
      </c>
      <c r="AK80" s="47">
        <f t="shared" si="42"/>
        <v>14.987499999999997</v>
      </c>
      <c r="AL80" s="47">
        <f t="shared" si="43"/>
        <v>560.46327367205527</v>
      </c>
      <c r="AN80" s="60"/>
      <c r="AO80" s="30">
        <v>0.23094688221709006</v>
      </c>
      <c r="AP80" s="102">
        <f t="shared" si="49"/>
        <v>180.19200000000001</v>
      </c>
      <c r="AQ80" s="50">
        <v>0.45833333333333398</v>
      </c>
      <c r="AR80" s="30">
        <v>22</v>
      </c>
      <c r="AS80" s="57">
        <v>-3</v>
      </c>
      <c r="AT80" s="57">
        <v>0.83</v>
      </c>
      <c r="AU80" s="56">
        <v>91.4</v>
      </c>
      <c r="AV80" s="57">
        <v>100.94</v>
      </c>
      <c r="AW80" s="57">
        <f t="shared" si="44"/>
        <v>6.0000000000005826E-2</v>
      </c>
      <c r="AX80" s="57">
        <f t="shared" si="45"/>
        <v>2.4968868360279561</v>
      </c>
      <c r="AY80" s="60"/>
      <c r="AZ80" s="60"/>
      <c r="BA80" s="30">
        <v>0.23094688221709006</v>
      </c>
      <c r="BB80" s="102">
        <f t="shared" si="50"/>
        <v>180.19200000000001</v>
      </c>
      <c r="BC80" s="50">
        <v>0.45833333333333398</v>
      </c>
      <c r="BD80" s="30">
        <v>22</v>
      </c>
      <c r="BE80" s="57">
        <v>-3</v>
      </c>
      <c r="BF80" s="57">
        <v>0.83</v>
      </c>
      <c r="BG80" s="56">
        <v>91.4</v>
      </c>
      <c r="BH80" s="57">
        <v>94.82</v>
      </c>
      <c r="BI80" s="57">
        <f t="shared" si="46"/>
        <v>6.1800000000000104</v>
      </c>
      <c r="BJ80" s="57">
        <f t="shared" si="47"/>
        <v>257.17934411085491</v>
      </c>
      <c r="BK80" s="60"/>
      <c r="BL80" s="60"/>
      <c r="BM80" s="60"/>
      <c r="BN80" s="60"/>
      <c r="BO80" s="60"/>
      <c r="BP80" s="35"/>
      <c r="BQ80" s="60"/>
      <c r="BR80" s="60"/>
    </row>
    <row r="81" spans="5:70" x14ac:dyDescent="0.25">
      <c r="E81" s="30">
        <v>0.23094688221709006</v>
      </c>
      <c r="F81" s="102">
        <f t="shared" si="48"/>
        <v>161.922</v>
      </c>
      <c r="G81" s="50">
        <v>0.5</v>
      </c>
      <c r="H81" s="30">
        <v>9</v>
      </c>
      <c r="I81" s="47">
        <v>-3</v>
      </c>
      <c r="J81" s="47">
        <v>0.83</v>
      </c>
      <c r="K81" s="47">
        <v>96.8</v>
      </c>
      <c r="L81" s="46">
        <v>80</v>
      </c>
      <c r="M81" s="47">
        <f t="shared" si="34"/>
        <v>17.788749999999997</v>
      </c>
      <c r="N81" s="47">
        <f t="shared" si="35"/>
        <v>665.21708487297906</v>
      </c>
      <c r="O81" s="57">
        <v>0.875</v>
      </c>
      <c r="P81" s="57">
        <v>0.83</v>
      </c>
      <c r="Q81" s="57">
        <v>98.6</v>
      </c>
      <c r="R81" s="56">
        <v>80</v>
      </c>
      <c r="S81" s="57">
        <f t="shared" si="36"/>
        <v>18.758749999999992</v>
      </c>
      <c r="T81" s="57">
        <f t="shared" si="37"/>
        <v>701.49060450346383</v>
      </c>
      <c r="U81" s="47">
        <v>5.875</v>
      </c>
      <c r="V81" s="47">
        <v>0.83</v>
      </c>
      <c r="W81" s="47">
        <v>95</v>
      </c>
      <c r="X81" s="46">
        <v>80</v>
      </c>
      <c r="Y81" s="47">
        <f t="shared" si="38"/>
        <v>14.8475</v>
      </c>
      <c r="Z81" s="47">
        <f t="shared" si="39"/>
        <v>555.22792032332552</v>
      </c>
      <c r="AA81" s="57">
        <v>9.875</v>
      </c>
      <c r="AB81" s="57">
        <v>0.83</v>
      </c>
      <c r="AC81" s="57">
        <v>96.8</v>
      </c>
      <c r="AD81" s="56">
        <v>80</v>
      </c>
      <c r="AE81" s="57">
        <f t="shared" si="40"/>
        <v>13.016249999999998</v>
      </c>
      <c r="AF81" s="57">
        <f t="shared" si="41"/>
        <v>486.74762875288667</v>
      </c>
      <c r="AG81" s="47">
        <v>5.875</v>
      </c>
      <c r="AH81" s="47">
        <v>0.83</v>
      </c>
      <c r="AI81" s="47">
        <v>96.8</v>
      </c>
      <c r="AJ81" s="46">
        <v>80</v>
      </c>
      <c r="AK81" s="47">
        <f t="shared" si="42"/>
        <v>16.647499999999997</v>
      </c>
      <c r="AL81" s="47">
        <f t="shared" si="43"/>
        <v>622.53960623556566</v>
      </c>
      <c r="AN81" s="60"/>
      <c r="AO81" s="30">
        <v>0.23094688221709006</v>
      </c>
      <c r="AP81" s="102">
        <f t="shared" si="49"/>
        <v>180.19200000000001</v>
      </c>
      <c r="AQ81" s="50">
        <v>0.5</v>
      </c>
      <c r="AR81" s="30">
        <v>27</v>
      </c>
      <c r="AS81" s="57">
        <v>-3</v>
      </c>
      <c r="AT81" s="57">
        <v>0.83</v>
      </c>
      <c r="AU81" s="56">
        <v>91.4</v>
      </c>
      <c r="AV81" s="57">
        <v>107.24</v>
      </c>
      <c r="AW81" s="57">
        <f t="shared" si="44"/>
        <v>-2.0899999999999892</v>
      </c>
      <c r="AX81" s="57">
        <f t="shared" si="45"/>
        <v>-86.974891454964904</v>
      </c>
      <c r="AY81" s="60"/>
      <c r="AZ81" s="60"/>
      <c r="BA81" s="30">
        <v>0.23094688221709006</v>
      </c>
      <c r="BB81" s="102">
        <f t="shared" si="50"/>
        <v>180.19200000000001</v>
      </c>
      <c r="BC81" s="50">
        <v>0.5</v>
      </c>
      <c r="BD81" s="30">
        <v>27</v>
      </c>
      <c r="BE81" s="57">
        <v>-3</v>
      </c>
      <c r="BF81" s="57">
        <v>0.83</v>
      </c>
      <c r="BG81" s="56">
        <v>91.4</v>
      </c>
      <c r="BH81" s="57">
        <v>96.080000000000013</v>
      </c>
      <c r="BI81" s="57">
        <f t="shared" si="46"/>
        <v>9.0699999999999932</v>
      </c>
      <c r="BJ81" s="57">
        <f t="shared" si="47"/>
        <v>377.44606004618907</v>
      </c>
      <c r="BK81" s="60"/>
      <c r="BL81" s="60"/>
      <c r="BM81" s="60"/>
      <c r="BN81" s="60"/>
      <c r="BO81" s="60"/>
      <c r="BP81" s="35"/>
      <c r="BQ81" s="60"/>
      <c r="BR81" s="60"/>
    </row>
    <row r="82" spans="5:70" x14ac:dyDescent="0.25">
      <c r="E82" s="30">
        <v>0.23094688221709006</v>
      </c>
      <c r="F82" s="102">
        <f t="shared" si="48"/>
        <v>161.922</v>
      </c>
      <c r="G82" s="50">
        <v>0.54166666666666696</v>
      </c>
      <c r="H82" s="30">
        <v>12</v>
      </c>
      <c r="I82" s="47">
        <v>-3</v>
      </c>
      <c r="J82" s="47">
        <v>0.83</v>
      </c>
      <c r="K82" s="47">
        <v>96.8</v>
      </c>
      <c r="L82" s="46">
        <v>80</v>
      </c>
      <c r="M82" s="47">
        <f t="shared" si="34"/>
        <v>20.278749999999995</v>
      </c>
      <c r="N82" s="47">
        <f t="shared" si="35"/>
        <v>758.33158371824447</v>
      </c>
      <c r="O82" s="57">
        <v>0.875</v>
      </c>
      <c r="P82" s="57">
        <v>0.83</v>
      </c>
      <c r="Q82" s="57">
        <v>98.6</v>
      </c>
      <c r="R82" s="56">
        <v>80</v>
      </c>
      <c r="S82" s="57">
        <f t="shared" si="36"/>
        <v>21.248749999999994</v>
      </c>
      <c r="T82" s="57">
        <f t="shared" si="37"/>
        <v>794.60510334872947</v>
      </c>
      <c r="U82" s="47">
        <v>5.875</v>
      </c>
      <c r="V82" s="47">
        <v>0.83</v>
      </c>
      <c r="W82" s="47">
        <v>95</v>
      </c>
      <c r="X82" s="46">
        <v>80</v>
      </c>
      <c r="Y82" s="47">
        <f t="shared" si="38"/>
        <v>17.337499999999999</v>
      </c>
      <c r="Z82" s="47">
        <f t="shared" si="39"/>
        <v>648.34241916859105</v>
      </c>
      <c r="AA82" s="57">
        <v>9.875</v>
      </c>
      <c r="AB82" s="57">
        <v>0.83</v>
      </c>
      <c r="AC82" s="57">
        <v>96.8</v>
      </c>
      <c r="AD82" s="56">
        <v>80</v>
      </c>
      <c r="AE82" s="57">
        <f t="shared" si="40"/>
        <v>15.506249999999998</v>
      </c>
      <c r="AF82" s="57">
        <f t="shared" si="41"/>
        <v>579.86212759815226</v>
      </c>
      <c r="AG82" s="47">
        <v>5.875</v>
      </c>
      <c r="AH82" s="47">
        <v>0.83</v>
      </c>
      <c r="AI82" s="47">
        <v>96.8</v>
      </c>
      <c r="AJ82" s="46">
        <v>80</v>
      </c>
      <c r="AK82" s="47">
        <f t="shared" si="42"/>
        <v>19.137499999999996</v>
      </c>
      <c r="AL82" s="47">
        <f t="shared" si="43"/>
        <v>715.65410508083119</v>
      </c>
      <c r="AN82" s="60"/>
      <c r="AO82" s="30">
        <v>0.23094688221709006</v>
      </c>
      <c r="AP82" s="102">
        <f t="shared" si="49"/>
        <v>180.19200000000001</v>
      </c>
      <c r="AQ82" s="50">
        <v>0.54166666666666696</v>
      </c>
      <c r="AR82" s="30">
        <v>30</v>
      </c>
      <c r="AS82" s="57">
        <v>-3</v>
      </c>
      <c r="AT82" s="57">
        <v>0.83</v>
      </c>
      <c r="AU82" s="56">
        <v>93.2</v>
      </c>
      <c r="AV82" s="57">
        <v>107.41999999999999</v>
      </c>
      <c r="AW82" s="57">
        <f t="shared" si="44"/>
        <v>2.0200000000000138</v>
      </c>
      <c r="AX82" s="57">
        <f t="shared" si="45"/>
        <v>84.061856812933598</v>
      </c>
      <c r="AY82" s="60"/>
      <c r="AZ82" s="60"/>
      <c r="BA82" s="30">
        <v>0.23094688221709006</v>
      </c>
      <c r="BB82" s="102">
        <f t="shared" si="50"/>
        <v>180.19200000000001</v>
      </c>
      <c r="BC82" s="50">
        <v>0.54166666666666696</v>
      </c>
      <c r="BD82" s="30">
        <v>30</v>
      </c>
      <c r="BE82" s="57">
        <v>-3</v>
      </c>
      <c r="BF82" s="57">
        <v>0.83</v>
      </c>
      <c r="BG82" s="56">
        <v>93.2</v>
      </c>
      <c r="BH82" s="57">
        <v>93.56</v>
      </c>
      <c r="BI82" s="57">
        <f t="shared" si="46"/>
        <v>15.879999999999999</v>
      </c>
      <c r="BJ82" s="57">
        <f t="shared" si="47"/>
        <v>660.84271593533481</v>
      </c>
      <c r="BK82" s="60"/>
      <c r="BL82" s="60"/>
      <c r="BM82" s="60"/>
      <c r="BN82" s="60"/>
      <c r="BO82" s="60"/>
      <c r="BP82" s="35"/>
      <c r="BQ82" s="60"/>
      <c r="BR82" s="60"/>
    </row>
    <row r="83" spans="5:70" x14ac:dyDescent="0.25">
      <c r="E83" s="30">
        <v>0.23094688221709006</v>
      </c>
      <c r="F83" s="102">
        <f t="shared" si="48"/>
        <v>161.922</v>
      </c>
      <c r="G83" s="50">
        <v>0.58333333333333404</v>
      </c>
      <c r="H83" s="30">
        <v>16</v>
      </c>
      <c r="I83" s="47">
        <v>-3</v>
      </c>
      <c r="J83" s="47">
        <v>0.83</v>
      </c>
      <c r="K83" s="47">
        <v>96.8</v>
      </c>
      <c r="L83" s="46">
        <v>80</v>
      </c>
      <c r="M83" s="47">
        <f t="shared" si="34"/>
        <v>23.598749999999995</v>
      </c>
      <c r="N83" s="47">
        <f t="shared" si="35"/>
        <v>882.48424884526526</v>
      </c>
      <c r="O83" s="57">
        <v>0.875</v>
      </c>
      <c r="P83" s="57">
        <v>0.83</v>
      </c>
      <c r="Q83" s="57">
        <v>98.6</v>
      </c>
      <c r="R83" s="56">
        <v>80</v>
      </c>
      <c r="S83" s="57">
        <f t="shared" si="36"/>
        <v>24.568749999999994</v>
      </c>
      <c r="T83" s="57">
        <f t="shared" si="37"/>
        <v>918.75776847575025</v>
      </c>
      <c r="U83" s="47">
        <v>5.875</v>
      </c>
      <c r="V83" s="47">
        <v>0.83</v>
      </c>
      <c r="W83" s="47">
        <v>95</v>
      </c>
      <c r="X83" s="46">
        <v>80</v>
      </c>
      <c r="Y83" s="47">
        <f t="shared" si="38"/>
        <v>20.657499999999999</v>
      </c>
      <c r="Z83" s="47">
        <f t="shared" si="39"/>
        <v>772.49508429561183</v>
      </c>
      <c r="AA83" s="57">
        <v>9.875</v>
      </c>
      <c r="AB83" s="57">
        <v>0.83</v>
      </c>
      <c r="AC83" s="57">
        <v>96.8</v>
      </c>
      <c r="AD83" s="56">
        <v>80</v>
      </c>
      <c r="AE83" s="57">
        <f t="shared" si="40"/>
        <v>18.826249999999995</v>
      </c>
      <c r="AF83" s="57">
        <f t="shared" si="41"/>
        <v>704.01479272517292</v>
      </c>
      <c r="AG83" s="47">
        <v>5.875</v>
      </c>
      <c r="AH83" s="47">
        <v>0.83</v>
      </c>
      <c r="AI83" s="47">
        <v>96.8</v>
      </c>
      <c r="AJ83" s="46">
        <v>80</v>
      </c>
      <c r="AK83" s="47">
        <f t="shared" si="42"/>
        <v>22.457499999999996</v>
      </c>
      <c r="AL83" s="47">
        <f t="shared" si="43"/>
        <v>839.80677020785197</v>
      </c>
      <c r="AN83" s="60"/>
      <c r="AO83" s="30">
        <v>0.23094688221709006</v>
      </c>
      <c r="AP83" s="102">
        <f t="shared" si="49"/>
        <v>180.19200000000001</v>
      </c>
      <c r="AQ83" s="50">
        <v>0.58333333333333404</v>
      </c>
      <c r="AR83" s="30">
        <v>32</v>
      </c>
      <c r="AS83" s="57">
        <v>-3</v>
      </c>
      <c r="AT83" s="57">
        <v>0.83</v>
      </c>
      <c r="AU83" s="56">
        <v>95</v>
      </c>
      <c r="AV83" s="57">
        <v>105.61999999999999</v>
      </c>
      <c r="AW83" s="57">
        <f t="shared" si="44"/>
        <v>7.2800000000000082</v>
      </c>
      <c r="AX83" s="57">
        <f t="shared" si="45"/>
        <v>302.95560277136292</v>
      </c>
      <c r="AY83" s="60"/>
      <c r="AZ83" s="60"/>
      <c r="BA83" s="30">
        <v>0.23094688221709006</v>
      </c>
      <c r="BB83" s="102">
        <f t="shared" si="50"/>
        <v>180.19200000000001</v>
      </c>
      <c r="BC83" s="50">
        <v>0.58333333333333404</v>
      </c>
      <c r="BD83" s="30">
        <v>32</v>
      </c>
      <c r="BE83" s="57">
        <v>-3</v>
      </c>
      <c r="BF83" s="57">
        <v>0.83</v>
      </c>
      <c r="BG83" s="56">
        <v>95</v>
      </c>
      <c r="BH83" s="57">
        <v>96.080000000000013</v>
      </c>
      <c r="BI83" s="57">
        <f t="shared" si="46"/>
        <v>16.819999999999986</v>
      </c>
      <c r="BJ83" s="57">
        <f t="shared" si="47"/>
        <v>699.96060969976838</v>
      </c>
      <c r="BK83" s="60"/>
      <c r="BL83" s="60"/>
      <c r="BM83" s="60"/>
      <c r="BN83" s="60"/>
      <c r="BO83" s="60"/>
      <c r="BP83" s="35"/>
      <c r="BQ83" s="60"/>
      <c r="BR83" s="60"/>
    </row>
    <row r="84" spans="5:70" x14ac:dyDescent="0.25">
      <c r="E84" s="30">
        <v>0.23094688221709006</v>
      </c>
      <c r="F84" s="102">
        <f t="shared" si="48"/>
        <v>161.922</v>
      </c>
      <c r="G84" s="50">
        <v>0.625</v>
      </c>
      <c r="H84" s="30">
        <v>20</v>
      </c>
      <c r="I84" s="47">
        <v>-3</v>
      </c>
      <c r="J84" s="47">
        <v>0.83</v>
      </c>
      <c r="K84" s="47">
        <v>96.8</v>
      </c>
      <c r="L84" s="46">
        <v>80</v>
      </c>
      <c r="M84" s="47">
        <f t="shared" si="34"/>
        <v>26.918749999999996</v>
      </c>
      <c r="N84" s="47">
        <f t="shared" si="35"/>
        <v>1006.636913972286</v>
      </c>
      <c r="O84" s="57">
        <v>0.875</v>
      </c>
      <c r="P84" s="57">
        <v>0.83</v>
      </c>
      <c r="Q84" s="57">
        <v>98.6</v>
      </c>
      <c r="R84" s="56">
        <v>80</v>
      </c>
      <c r="S84" s="57">
        <f t="shared" si="36"/>
        <v>27.888749999999995</v>
      </c>
      <c r="T84" s="57">
        <f t="shared" si="37"/>
        <v>1042.910433602771</v>
      </c>
      <c r="U84" s="47">
        <v>5.875</v>
      </c>
      <c r="V84" s="47">
        <v>0.83</v>
      </c>
      <c r="W84" s="47">
        <v>95</v>
      </c>
      <c r="X84" s="46">
        <v>80</v>
      </c>
      <c r="Y84" s="47">
        <f t="shared" si="38"/>
        <v>23.977499999999999</v>
      </c>
      <c r="Z84" s="47">
        <f t="shared" si="39"/>
        <v>896.64774942263261</v>
      </c>
      <c r="AA84" s="57">
        <v>9.875</v>
      </c>
      <c r="AB84" s="57">
        <v>0.83</v>
      </c>
      <c r="AC84" s="57">
        <v>96.8</v>
      </c>
      <c r="AD84" s="56">
        <v>80</v>
      </c>
      <c r="AE84" s="57">
        <f t="shared" si="40"/>
        <v>22.146249999999995</v>
      </c>
      <c r="AF84" s="57">
        <f t="shared" si="41"/>
        <v>828.16745785219371</v>
      </c>
      <c r="AG84" s="47">
        <v>5.875</v>
      </c>
      <c r="AH84" s="47">
        <v>0.83</v>
      </c>
      <c r="AI84" s="47">
        <v>96.8</v>
      </c>
      <c r="AJ84" s="46">
        <v>80</v>
      </c>
      <c r="AK84" s="47">
        <f t="shared" si="42"/>
        <v>25.777499999999996</v>
      </c>
      <c r="AL84" s="47">
        <f t="shared" si="43"/>
        <v>963.95943533487275</v>
      </c>
      <c r="AN84" s="60"/>
      <c r="AO84" s="30">
        <v>0.23094688221709006</v>
      </c>
      <c r="AP84" s="102">
        <f t="shared" si="49"/>
        <v>180.19200000000001</v>
      </c>
      <c r="AQ84" s="50">
        <v>0.625</v>
      </c>
      <c r="AR84" s="30">
        <v>33</v>
      </c>
      <c r="AS84" s="57">
        <v>-3</v>
      </c>
      <c r="AT84" s="57">
        <v>0.83</v>
      </c>
      <c r="AU84" s="56">
        <v>95</v>
      </c>
      <c r="AV84" s="57">
        <v>105.08000000000001</v>
      </c>
      <c r="AW84" s="57">
        <f t="shared" si="44"/>
        <v>8.6499999999999879</v>
      </c>
      <c r="AX84" s="57">
        <f t="shared" si="45"/>
        <v>359.96785219399487</v>
      </c>
      <c r="AY84" s="60"/>
      <c r="AZ84" s="60"/>
      <c r="BA84" s="30">
        <v>0.23094688221709006</v>
      </c>
      <c r="BB84" s="102">
        <f t="shared" si="50"/>
        <v>180.19200000000001</v>
      </c>
      <c r="BC84" s="50">
        <v>0.625</v>
      </c>
      <c r="BD84" s="30">
        <v>33</v>
      </c>
      <c r="BE84" s="57">
        <v>-3</v>
      </c>
      <c r="BF84" s="57">
        <v>0.83</v>
      </c>
      <c r="BG84" s="56">
        <v>95</v>
      </c>
      <c r="BH84" s="57">
        <v>95.18</v>
      </c>
      <c r="BI84" s="57">
        <f t="shared" si="46"/>
        <v>18.549999999999994</v>
      </c>
      <c r="BJ84" s="57">
        <f t="shared" si="47"/>
        <v>771.95418013856784</v>
      </c>
      <c r="BK84" s="60"/>
      <c r="BL84" s="60"/>
      <c r="BM84" s="60"/>
      <c r="BN84" s="60"/>
      <c r="BO84" s="60"/>
      <c r="BP84" s="35"/>
      <c r="BQ84" s="60"/>
      <c r="BR84" s="60"/>
    </row>
    <row r="85" spans="5:70" x14ac:dyDescent="0.25">
      <c r="E85" s="30">
        <v>0.23094688221709006</v>
      </c>
      <c r="F85" s="102">
        <f t="shared" si="48"/>
        <v>161.922</v>
      </c>
      <c r="G85" s="50">
        <v>0.66666666666666696</v>
      </c>
      <c r="H85" s="30">
        <v>24</v>
      </c>
      <c r="I85" s="47">
        <v>-3</v>
      </c>
      <c r="J85" s="47">
        <v>0.83</v>
      </c>
      <c r="K85" s="47">
        <v>96.8</v>
      </c>
      <c r="L85" s="46">
        <v>80</v>
      </c>
      <c r="M85" s="47">
        <f t="shared" si="34"/>
        <v>30.238749999999996</v>
      </c>
      <c r="N85" s="47">
        <f t="shared" si="35"/>
        <v>1130.7895790993068</v>
      </c>
      <c r="O85" s="57">
        <v>0.875</v>
      </c>
      <c r="P85" s="57">
        <v>0.83</v>
      </c>
      <c r="Q85" s="57">
        <v>98.6</v>
      </c>
      <c r="R85" s="56">
        <v>80</v>
      </c>
      <c r="S85" s="57">
        <f t="shared" si="36"/>
        <v>31.208749999999995</v>
      </c>
      <c r="T85" s="57">
        <f t="shared" si="37"/>
        <v>1167.0630987297918</v>
      </c>
      <c r="U85" s="47">
        <v>5.875</v>
      </c>
      <c r="V85" s="47">
        <v>0.83</v>
      </c>
      <c r="W85" s="47">
        <v>95</v>
      </c>
      <c r="X85" s="46">
        <v>80</v>
      </c>
      <c r="Y85" s="47">
        <f t="shared" si="38"/>
        <v>27.297499999999999</v>
      </c>
      <c r="Z85" s="47">
        <f t="shared" si="39"/>
        <v>1020.8004145496534</v>
      </c>
      <c r="AA85" s="57">
        <v>9.875</v>
      </c>
      <c r="AB85" s="57">
        <v>0.83</v>
      </c>
      <c r="AC85" s="57">
        <v>96.8</v>
      </c>
      <c r="AD85" s="56">
        <v>80</v>
      </c>
      <c r="AE85" s="57">
        <f t="shared" si="40"/>
        <v>25.466249999999995</v>
      </c>
      <c r="AF85" s="57">
        <f t="shared" si="41"/>
        <v>952.32012297921449</v>
      </c>
      <c r="AG85" s="47">
        <v>5.875</v>
      </c>
      <c r="AH85" s="47">
        <v>0.83</v>
      </c>
      <c r="AI85" s="47">
        <v>96.8</v>
      </c>
      <c r="AJ85" s="46">
        <v>80</v>
      </c>
      <c r="AK85" s="47">
        <f t="shared" si="42"/>
        <v>29.097499999999997</v>
      </c>
      <c r="AL85" s="47">
        <f t="shared" si="43"/>
        <v>1088.1121004618935</v>
      </c>
      <c r="AN85" s="60"/>
      <c r="AO85" s="30">
        <v>0.23094688221709006</v>
      </c>
      <c r="AP85" s="102">
        <f t="shared" si="49"/>
        <v>180.19200000000001</v>
      </c>
      <c r="AQ85" s="50">
        <v>0.66666666666666696</v>
      </c>
      <c r="AR85" s="30">
        <v>33</v>
      </c>
      <c r="AS85" s="57">
        <v>-3</v>
      </c>
      <c r="AT85" s="57">
        <v>0.83</v>
      </c>
      <c r="AU85" s="56">
        <v>91.4</v>
      </c>
      <c r="AV85" s="57">
        <v>101.66</v>
      </c>
      <c r="AW85" s="57">
        <f t="shared" si="44"/>
        <v>8.4700000000000095</v>
      </c>
      <c r="AX85" s="57">
        <f t="shared" si="45"/>
        <v>352.4771916859126</v>
      </c>
      <c r="AY85" s="60"/>
      <c r="AZ85" s="60"/>
      <c r="BA85" s="30">
        <v>0.23094688221709006</v>
      </c>
      <c r="BB85" s="102">
        <f t="shared" si="50"/>
        <v>180.19200000000001</v>
      </c>
      <c r="BC85" s="50">
        <v>0.66666666666666696</v>
      </c>
      <c r="BD85" s="30">
        <v>33</v>
      </c>
      <c r="BE85" s="57">
        <v>-3</v>
      </c>
      <c r="BF85" s="57">
        <v>0.83</v>
      </c>
      <c r="BG85" s="56">
        <v>91.4</v>
      </c>
      <c r="BH85" s="57">
        <v>93.919999999999987</v>
      </c>
      <c r="BI85" s="57">
        <f t="shared" si="46"/>
        <v>16.210000000000019</v>
      </c>
      <c r="BJ85" s="57">
        <f t="shared" si="47"/>
        <v>674.57559353348802</v>
      </c>
      <c r="BK85" s="60"/>
      <c r="BL85" s="60"/>
      <c r="BM85" s="60"/>
      <c r="BN85" s="60"/>
      <c r="BO85" s="60"/>
      <c r="BP85" s="35"/>
      <c r="BQ85" s="60"/>
      <c r="BR85" s="60"/>
    </row>
    <row r="86" spans="5:70" x14ac:dyDescent="0.25">
      <c r="E86" s="30">
        <v>0.23094688221709006</v>
      </c>
      <c r="F86" s="102">
        <f t="shared" si="48"/>
        <v>161.922</v>
      </c>
      <c r="G86" s="50">
        <v>0.70833333333333404</v>
      </c>
      <c r="H86" s="30">
        <v>27</v>
      </c>
      <c r="I86" s="47">
        <v>-3</v>
      </c>
      <c r="J86" s="47">
        <v>0.83</v>
      </c>
      <c r="K86" s="47">
        <v>96.8</v>
      </c>
      <c r="L86" s="46">
        <v>80</v>
      </c>
      <c r="M86" s="47">
        <f t="shared" si="34"/>
        <v>32.728749999999991</v>
      </c>
      <c r="N86" s="47">
        <f t="shared" si="35"/>
        <v>1223.9040779445722</v>
      </c>
      <c r="O86" s="57">
        <v>0.875</v>
      </c>
      <c r="P86" s="57">
        <v>0.83</v>
      </c>
      <c r="Q86" s="57">
        <v>98.6</v>
      </c>
      <c r="R86" s="56">
        <v>80</v>
      </c>
      <c r="S86" s="57">
        <f t="shared" si="36"/>
        <v>33.69874999999999</v>
      </c>
      <c r="T86" s="57">
        <f t="shared" si="37"/>
        <v>1260.1775975750572</v>
      </c>
      <c r="U86" s="47">
        <v>5.875</v>
      </c>
      <c r="V86" s="47">
        <v>0.83</v>
      </c>
      <c r="W86" s="47">
        <v>95</v>
      </c>
      <c r="X86" s="46">
        <v>80</v>
      </c>
      <c r="Y86" s="47">
        <f t="shared" si="38"/>
        <v>29.787499999999998</v>
      </c>
      <c r="Z86" s="47">
        <f t="shared" si="39"/>
        <v>1113.914913394919</v>
      </c>
      <c r="AA86" s="57">
        <v>9.875</v>
      </c>
      <c r="AB86" s="57">
        <v>0.83</v>
      </c>
      <c r="AC86" s="57">
        <v>96.8</v>
      </c>
      <c r="AD86" s="56">
        <v>80</v>
      </c>
      <c r="AE86" s="57">
        <f t="shared" si="40"/>
        <v>27.956249999999997</v>
      </c>
      <c r="AF86" s="57">
        <f t="shared" si="41"/>
        <v>1045.4346218244802</v>
      </c>
      <c r="AG86" s="47">
        <v>5.875</v>
      </c>
      <c r="AH86" s="47">
        <v>0.83</v>
      </c>
      <c r="AI86" s="47">
        <v>96.8</v>
      </c>
      <c r="AJ86" s="46">
        <v>80</v>
      </c>
      <c r="AK86" s="47">
        <f t="shared" si="42"/>
        <v>31.587499999999995</v>
      </c>
      <c r="AL86" s="47">
        <f t="shared" si="43"/>
        <v>1181.2265993071589</v>
      </c>
      <c r="AN86" s="60"/>
      <c r="AO86" s="30">
        <v>0.23094688221709006</v>
      </c>
      <c r="AP86" s="102">
        <f t="shared" si="49"/>
        <v>180.19200000000001</v>
      </c>
      <c r="AQ86" s="50">
        <v>0.70833333333333404</v>
      </c>
      <c r="AR86" s="30">
        <v>32</v>
      </c>
      <c r="AS86" s="57">
        <v>-3</v>
      </c>
      <c r="AT86" s="57">
        <v>0.83</v>
      </c>
      <c r="AU86" s="56">
        <v>87.8</v>
      </c>
      <c r="AV86" s="57">
        <v>95.72</v>
      </c>
      <c r="AW86" s="57">
        <f t="shared" si="44"/>
        <v>9.9799999999999969</v>
      </c>
      <c r="AX86" s="57">
        <f t="shared" si="45"/>
        <v>415.31551039260955</v>
      </c>
      <c r="AY86" s="60"/>
      <c r="AZ86" s="60"/>
      <c r="BA86" s="30">
        <v>0.23094688221709006</v>
      </c>
      <c r="BB86" s="102">
        <f t="shared" si="50"/>
        <v>180.19200000000001</v>
      </c>
      <c r="BC86" s="50">
        <v>0.70833333333333404</v>
      </c>
      <c r="BD86" s="30">
        <v>32</v>
      </c>
      <c r="BE86" s="57">
        <v>-3</v>
      </c>
      <c r="BF86" s="57">
        <v>0.83</v>
      </c>
      <c r="BG86" s="56">
        <v>87.8</v>
      </c>
      <c r="BH86" s="57">
        <v>90.86</v>
      </c>
      <c r="BI86" s="57">
        <f t="shared" si="46"/>
        <v>14.839999999999996</v>
      </c>
      <c r="BJ86" s="57">
        <f t="shared" si="47"/>
        <v>617.56334411085436</v>
      </c>
      <c r="BK86" s="60"/>
      <c r="BL86" s="60"/>
      <c r="BM86" s="60"/>
      <c r="BN86" s="60"/>
      <c r="BO86" s="60"/>
      <c r="BP86" s="35"/>
      <c r="BQ86" s="60"/>
      <c r="BR86" s="60"/>
    </row>
    <row r="87" spans="5:70" x14ac:dyDescent="0.25">
      <c r="E87" s="30">
        <v>0.23094688221709006</v>
      </c>
      <c r="F87" s="102">
        <f t="shared" si="48"/>
        <v>161.922</v>
      </c>
      <c r="G87" s="50">
        <v>0.75</v>
      </c>
      <c r="H87" s="30">
        <v>29</v>
      </c>
      <c r="I87" s="47">
        <v>-3</v>
      </c>
      <c r="J87" s="47">
        <v>0.83</v>
      </c>
      <c r="K87" s="47">
        <v>96.8</v>
      </c>
      <c r="L87" s="46">
        <v>80</v>
      </c>
      <c r="M87" s="47">
        <f t="shared" si="34"/>
        <v>34.388749999999995</v>
      </c>
      <c r="N87" s="47">
        <f t="shared" si="35"/>
        <v>1285.9804105080827</v>
      </c>
      <c r="O87" s="57">
        <v>0.875</v>
      </c>
      <c r="P87" s="57">
        <v>0.83</v>
      </c>
      <c r="Q87" s="57">
        <v>98.6</v>
      </c>
      <c r="R87" s="56">
        <v>80</v>
      </c>
      <c r="S87" s="57">
        <f t="shared" si="36"/>
        <v>35.358749999999993</v>
      </c>
      <c r="T87" s="57">
        <f t="shared" si="37"/>
        <v>1322.2539301385677</v>
      </c>
      <c r="U87" s="47">
        <v>5.875</v>
      </c>
      <c r="V87" s="47">
        <v>0.83</v>
      </c>
      <c r="W87" s="47">
        <v>95</v>
      </c>
      <c r="X87" s="46">
        <v>80</v>
      </c>
      <c r="Y87" s="47">
        <f t="shared" si="38"/>
        <v>31.447499999999998</v>
      </c>
      <c r="Z87" s="47">
        <f t="shared" si="39"/>
        <v>1175.9912459584293</v>
      </c>
      <c r="AA87" s="57">
        <v>9.875</v>
      </c>
      <c r="AB87" s="57">
        <v>0.83</v>
      </c>
      <c r="AC87" s="57">
        <v>96.8</v>
      </c>
      <c r="AD87" s="56">
        <v>80</v>
      </c>
      <c r="AE87" s="57">
        <f t="shared" si="40"/>
        <v>29.616249999999997</v>
      </c>
      <c r="AF87" s="57">
        <f t="shared" si="41"/>
        <v>1107.5109543879905</v>
      </c>
      <c r="AG87" s="47">
        <v>5.875</v>
      </c>
      <c r="AH87" s="47">
        <v>0.83</v>
      </c>
      <c r="AI87" s="47">
        <v>96.8</v>
      </c>
      <c r="AJ87" s="46">
        <v>80</v>
      </c>
      <c r="AK87" s="47">
        <f t="shared" si="42"/>
        <v>33.247499999999995</v>
      </c>
      <c r="AL87" s="47">
        <f t="shared" si="43"/>
        <v>1243.3029318706695</v>
      </c>
      <c r="AN87" s="60"/>
      <c r="AO87" s="30">
        <v>0.23094688221709006</v>
      </c>
      <c r="AP87" s="102">
        <f t="shared" si="49"/>
        <v>180.19200000000001</v>
      </c>
      <c r="AQ87" s="50">
        <v>0.75</v>
      </c>
      <c r="AR87" s="30">
        <v>32</v>
      </c>
      <c r="AS87" s="57">
        <v>-3</v>
      </c>
      <c r="AT87" s="57">
        <v>0.83</v>
      </c>
      <c r="AU87" s="56">
        <v>84.2</v>
      </c>
      <c r="AV87" s="57">
        <v>89.78</v>
      </c>
      <c r="AW87" s="57">
        <f t="shared" si="44"/>
        <v>12.32</v>
      </c>
      <c r="AX87" s="57">
        <f t="shared" si="45"/>
        <v>512.69409699769051</v>
      </c>
      <c r="AY87" s="60"/>
      <c r="AZ87" s="60"/>
      <c r="BA87" s="30">
        <v>0.23094688221709006</v>
      </c>
      <c r="BB87" s="102">
        <f t="shared" si="50"/>
        <v>180.19200000000001</v>
      </c>
      <c r="BC87" s="50">
        <v>0.75</v>
      </c>
      <c r="BD87" s="30">
        <v>32</v>
      </c>
      <c r="BE87" s="57">
        <v>-3</v>
      </c>
      <c r="BF87" s="57">
        <v>0.83</v>
      </c>
      <c r="BG87" s="56">
        <v>84.2</v>
      </c>
      <c r="BH87" s="57">
        <v>89.06</v>
      </c>
      <c r="BI87" s="57">
        <f t="shared" si="46"/>
        <v>13.04</v>
      </c>
      <c r="BJ87" s="57">
        <f t="shared" si="47"/>
        <v>542.656739030023</v>
      </c>
      <c r="BK87" s="60"/>
      <c r="BL87" s="60"/>
      <c r="BM87" s="60"/>
      <c r="BN87" s="60"/>
      <c r="BO87" s="60"/>
      <c r="BP87" s="35"/>
      <c r="BQ87" s="60"/>
      <c r="BR87" s="60"/>
    </row>
    <row r="88" spans="5:70" x14ac:dyDescent="0.25">
      <c r="E88" s="30">
        <v>0.23094688221709006</v>
      </c>
      <c r="F88" s="102">
        <f t="shared" si="48"/>
        <v>161.922</v>
      </c>
      <c r="G88" s="50">
        <v>0.79166666666666696</v>
      </c>
      <c r="H88" s="30">
        <v>29</v>
      </c>
      <c r="I88" s="47">
        <v>-3</v>
      </c>
      <c r="J88" s="47">
        <v>0.83</v>
      </c>
      <c r="K88" s="47">
        <v>96.8</v>
      </c>
      <c r="L88" s="46">
        <v>80</v>
      </c>
      <c r="M88" s="47">
        <f t="shared" si="34"/>
        <v>34.388749999999995</v>
      </c>
      <c r="N88" s="47">
        <f t="shared" si="35"/>
        <v>1285.9804105080827</v>
      </c>
      <c r="O88" s="57">
        <v>0.875</v>
      </c>
      <c r="P88" s="57">
        <v>0.83</v>
      </c>
      <c r="Q88" s="57">
        <v>98.6</v>
      </c>
      <c r="R88" s="56">
        <v>80</v>
      </c>
      <c r="S88" s="57">
        <f t="shared" si="36"/>
        <v>35.358749999999993</v>
      </c>
      <c r="T88" s="57">
        <f t="shared" si="37"/>
        <v>1322.2539301385677</v>
      </c>
      <c r="U88" s="47">
        <v>5.875</v>
      </c>
      <c r="V88" s="47">
        <v>0.83</v>
      </c>
      <c r="W88" s="47">
        <v>95</v>
      </c>
      <c r="X88" s="46">
        <v>80</v>
      </c>
      <c r="Y88" s="47">
        <f t="shared" si="38"/>
        <v>31.447499999999998</v>
      </c>
      <c r="Z88" s="47">
        <f t="shared" si="39"/>
        <v>1175.9912459584293</v>
      </c>
      <c r="AA88" s="57">
        <v>9.875</v>
      </c>
      <c r="AB88" s="57">
        <v>0.83</v>
      </c>
      <c r="AC88" s="57">
        <v>96.8</v>
      </c>
      <c r="AD88" s="56">
        <v>80</v>
      </c>
      <c r="AE88" s="57">
        <f t="shared" si="40"/>
        <v>29.616249999999997</v>
      </c>
      <c r="AF88" s="57">
        <f t="shared" si="41"/>
        <v>1107.5109543879905</v>
      </c>
      <c r="AG88" s="47">
        <v>5.875</v>
      </c>
      <c r="AH88" s="47">
        <v>0.83</v>
      </c>
      <c r="AI88" s="47">
        <v>96.8</v>
      </c>
      <c r="AJ88" s="46">
        <v>80</v>
      </c>
      <c r="AK88" s="47">
        <f t="shared" si="42"/>
        <v>33.247499999999995</v>
      </c>
      <c r="AL88" s="47">
        <f t="shared" si="43"/>
        <v>1243.3029318706695</v>
      </c>
      <c r="AN88" s="60"/>
      <c r="AO88" s="30">
        <v>0.23094688221709006</v>
      </c>
      <c r="AP88" s="102">
        <f t="shared" si="49"/>
        <v>180.19200000000001</v>
      </c>
      <c r="AQ88" s="50">
        <v>0.79166666666666696</v>
      </c>
      <c r="AR88" s="30">
        <v>31</v>
      </c>
      <c r="AS88" s="57">
        <v>-3</v>
      </c>
      <c r="AT88" s="57">
        <v>0.83</v>
      </c>
      <c r="AU88" s="56">
        <v>84.2</v>
      </c>
      <c r="AV88" s="57">
        <v>84.74</v>
      </c>
      <c r="AW88" s="57">
        <f t="shared" si="44"/>
        <v>16.530000000000008</v>
      </c>
      <c r="AX88" s="57">
        <f t="shared" si="45"/>
        <v>687.8923233256354</v>
      </c>
      <c r="AY88" s="60"/>
      <c r="AZ88" s="60"/>
      <c r="BA88" s="30">
        <v>0.23094688221709006</v>
      </c>
      <c r="BB88" s="102">
        <f t="shared" si="50"/>
        <v>180.19200000000001</v>
      </c>
      <c r="BC88" s="50">
        <v>0.79166666666666696</v>
      </c>
      <c r="BD88" s="30">
        <v>31</v>
      </c>
      <c r="BE88" s="57">
        <v>-3</v>
      </c>
      <c r="BF88" s="57">
        <v>0.83</v>
      </c>
      <c r="BG88" s="56">
        <v>84.2</v>
      </c>
      <c r="BH88" s="57">
        <v>87.8</v>
      </c>
      <c r="BI88" s="57">
        <f t="shared" si="46"/>
        <v>13.470000000000006</v>
      </c>
      <c r="BJ88" s="57">
        <f t="shared" si="47"/>
        <v>560.55109468822195</v>
      </c>
      <c r="BK88" s="60"/>
      <c r="BL88" s="60"/>
      <c r="BM88" s="60"/>
      <c r="BN88" s="60"/>
      <c r="BO88" s="60"/>
      <c r="BP88" s="35"/>
      <c r="BQ88" s="60"/>
      <c r="BR88" s="60"/>
    </row>
    <row r="89" spans="5:70" x14ac:dyDescent="0.25">
      <c r="E89" s="30">
        <v>0.23094688221709006</v>
      </c>
      <c r="F89" s="102">
        <f t="shared" si="48"/>
        <v>161.922</v>
      </c>
      <c r="G89" s="50">
        <v>0.83333333333333404</v>
      </c>
      <c r="H89" s="30">
        <v>29</v>
      </c>
      <c r="I89" s="47">
        <v>-3</v>
      </c>
      <c r="J89" s="47">
        <v>0.83</v>
      </c>
      <c r="K89" s="47">
        <v>96.8</v>
      </c>
      <c r="L89" s="46">
        <v>80</v>
      </c>
      <c r="M89" s="47">
        <f t="shared" si="34"/>
        <v>34.388749999999995</v>
      </c>
      <c r="N89" s="47">
        <f t="shared" si="35"/>
        <v>1285.9804105080827</v>
      </c>
      <c r="O89" s="57">
        <v>0.875</v>
      </c>
      <c r="P89" s="57">
        <v>0.83</v>
      </c>
      <c r="Q89" s="57">
        <v>98.6</v>
      </c>
      <c r="R89" s="56">
        <v>80</v>
      </c>
      <c r="S89" s="57">
        <f t="shared" si="36"/>
        <v>35.358749999999993</v>
      </c>
      <c r="T89" s="57">
        <f t="shared" si="37"/>
        <v>1322.2539301385677</v>
      </c>
      <c r="U89" s="47">
        <v>5.875</v>
      </c>
      <c r="V89" s="47">
        <v>0.83</v>
      </c>
      <c r="W89" s="47">
        <v>95</v>
      </c>
      <c r="X89" s="46">
        <v>80</v>
      </c>
      <c r="Y89" s="47">
        <f t="shared" si="38"/>
        <v>31.447499999999998</v>
      </c>
      <c r="Z89" s="47">
        <f t="shared" si="39"/>
        <v>1175.9912459584293</v>
      </c>
      <c r="AA89" s="57">
        <v>9.875</v>
      </c>
      <c r="AB89" s="57">
        <v>0.83</v>
      </c>
      <c r="AC89" s="57">
        <v>96.8</v>
      </c>
      <c r="AD89" s="56">
        <v>80</v>
      </c>
      <c r="AE89" s="57">
        <f t="shared" si="40"/>
        <v>29.616249999999997</v>
      </c>
      <c r="AF89" s="57">
        <f t="shared" si="41"/>
        <v>1107.5109543879905</v>
      </c>
      <c r="AG89" s="47">
        <v>5.875</v>
      </c>
      <c r="AH89" s="47">
        <v>0.83</v>
      </c>
      <c r="AI89" s="47">
        <v>96.8</v>
      </c>
      <c r="AJ89" s="46">
        <v>80</v>
      </c>
      <c r="AK89" s="47">
        <f t="shared" si="42"/>
        <v>33.247499999999995</v>
      </c>
      <c r="AL89" s="47">
        <f t="shared" si="43"/>
        <v>1243.3029318706695</v>
      </c>
      <c r="AN89" s="60"/>
      <c r="AO89" s="30">
        <v>0.23094688221709006</v>
      </c>
      <c r="AP89" s="102">
        <f t="shared" si="49"/>
        <v>180.19200000000001</v>
      </c>
      <c r="AQ89" s="50">
        <v>0.83333333333333404</v>
      </c>
      <c r="AR89" s="30">
        <v>30</v>
      </c>
      <c r="AS89" s="57">
        <v>-3</v>
      </c>
      <c r="AT89" s="57">
        <v>0.83</v>
      </c>
      <c r="AU89" s="56">
        <v>82.4</v>
      </c>
      <c r="AV89" s="57">
        <v>81.680000000000007</v>
      </c>
      <c r="AW89" s="57">
        <f t="shared" si="44"/>
        <v>16.959999999999997</v>
      </c>
      <c r="AX89" s="57">
        <f t="shared" si="45"/>
        <v>705.78667898383355</v>
      </c>
      <c r="AY89" s="60"/>
      <c r="AZ89" s="60"/>
      <c r="BA89" s="30">
        <v>0.23094688221709006</v>
      </c>
      <c r="BB89" s="102">
        <f t="shared" si="50"/>
        <v>180.19200000000001</v>
      </c>
      <c r="BC89" s="50">
        <v>0.83333333333333404</v>
      </c>
      <c r="BD89" s="30">
        <v>30</v>
      </c>
      <c r="BE89" s="57">
        <v>-3</v>
      </c>
      <c r="BF89" s="57">
        <v>0.83</v>
      </c>
      <c r="BG89" s="56">
        <v>82.4</v>
      </c>
      <c r="BH89" s="57">
        <v>87.080000000000013</v>
      </c>
      <c r="BI89" s="57">
        <f t="shared" si="46"/>
        <v>11.559999999999992</v>
      </c>
      <c r="BJ89" s="57">
        <f t="shared" si="47"/>
        <v>481.06686374133909</v>
      </c>
      <c r="BK89" s="60"/>
      <c r="BL89" s="60"/>
      <c r="BM89" s="60"/>
      <c r="BN89" s="60"/>
      <c r="BO89" s="60"/>
      <c r="BP89" s="35"/>
      <c r="BQ89" s="60"/>
      <c r="BR89" s="60"/>
    </row>
    <row r="90" spans="5:70" x14ac:dyDescent="0.25">
      <c r="E90" s="30">
        <v>0.23094688221709006</v>
      </c>
      <c r="F90" s="102">
        <f t="shared" si="48"/>
        <v>161.922</v>
      </c>
      <c r="G90" s="50">
        <v>0.875</v>
      </c>
      <c r="H90" s="30">
        <v>27</v>
      </c>
      <c r="I90" s="47">
        <v>-3</v>
      </c>
      <c r="J90" s="47">
        <v>0.83</v>
      </c>
      <c r="K90" s="47">
        <v>96.8</v>
      </c>
      <c r="L90" s="46">
        <v>80</v>
      </c>
      <c r="M90" s="47">
        <f t="shared" si="34"/>
        <v>32.728749999999991</v>
      </c>
      <c r="N90" s="47">
        <f t="shared" si="35"/>
        <v>1223.9040779445722</v>
      </c>
      <c r="O90" s="57">
        <v>0.875</v>
      </c>
      <c r="P90" s="57">
        <v>0.83</v>
      </c>
      <c r="Q90" s="57">
        <v>98.6</v>
      </c>
      <c r="R90" s="56">
        <v>80</v>
      </c>
      <c r="S90" s="57">
        <f t="shared" si="36"/>
        <v>33.69874999999999</v>
      </c>
      <c r="T90" s="57">
        <f t="shared" si="37"/>
        <v>1260.1775975750572</v>
      </c>
      <c r="U90" s="47">
        <v>5.875</v>
      </c>
      <c r="V90" s="47">
        <v>0.83</v>
      </c>
      <c r="W90" s="47">
        <v>95</v>
      </c>
      <c r="X90" s="46">
        <v>80</v>
      </c>
      <c r="Y90" s="47">
        <f t="shared" si="38"/>
        <v>29.787499999999998</v>
      </c>
      <c r="Z90" s="47">
        <f t="shared" si="39"/>
        <v>1113.914913394919</v>
      </c>
      <c r="AA90" s="57">
        <v>9.875</v>
      </c>
      <c r="AB90" s="57">
        <v>0.83</v>
      </c>
      <c r="AC90" s="57">
        <v>96.8</v>
      </c>
      <c r="AD90" s="56">
        <v>80</v>
      </c>
      <c r="AE90" s="57">
        <f t="shared" si="40"/>
        <v>27.956249999999997</v>
      </c>
      <c r="AF90" s="57">
        <f t="shared" si="41"/>
        <v>1045.4346218244802</v>
      </c>
      <c r="AG90" s="47">
        <v>5.875</v>
      </c>
      <c r="AH90" s="47">
        <v>0.83</v>
      </c>
      <c r="AI90" s="47">
        <v>96.8</v>
      </c>
      <c r="AJ90" s="46">
        <v>80</v>
      </c>
      <c r="AK90" s="47">
        <f t="shared" si="42"/>
        <v>31.587499999999995</v>
      </c>
      <c r="AL90" s="47">
        <f t="shared" si="43"/>
        <v>1181.2265993071589</v>
      </c>
      <c r="AN90" s="60"/>
      <c r="AO90" s="30">
        <v>0.23094688221709006</v>
      </c>
      <c r="AP90" s="102">
        <f t="shared" si="49"/>
        <v>180.19200000000001</v>
      </c>
      <c r="AQ90" s="50">
        <v>0.875</v>
      </c>
      <c r="AR90" s="30">
        <v>28</v>
      </c>
      <c r="AS90" s="57">
        <v>-3</v>
      </c>
      <c r="AT90" s="57">
        <v>0.83</v>
      </c>
      <c r="AU90" s="56">
        <v>82.4</v>
      </c>
      <c r="AV90" s="57">
        <v>80.240000000000009</v>
      </c>
      <c r="AW90" s="57">
        <f t="shared" si="44"/>
        <v>16.739999999999995</v>
      </c>
      <c r="AX90" s="57">
        <f t="shared" si="45"/>
        <v>696.63142725173179</v>
      </c>
      <c r="AY90" s="60"/>
      <c r="AZ90" s="60"/>
      <c r="BA90" s="30">
        <v>0.23094688221709006</v>
      </c>
      <c r="BB90" s="102">
        <f t="shared" si="50"/>
        <v>180.19200000000001</v>
      </c>
      <c r="BC90" s="50">
        <v>0.875</v>
      </c>
      <c r="BD90" s="30">
        <v>28</v>
      </c>
      <c r="BE90" s="57">
        <v>-3</v>
      </c>
      <c r="BF90" s="57">
        <v>0.83</v>
      </c>
      <c r="BG90" s="56">
        <v>82.4</v>
      </c>
      <c r="BH90" s="57">
        <v>86.36</v>
      </c>
      <c r="BI90" s="57">
        <f t="shared" si="46"/>
        <v>10.620000000000005</v>
      </c>
      <c r="BJ90" s="57">
        <f t="shared" si="47"/>
        <v>441.94896997690546</v>
      </c>
      <c r="BK90" s="60"/>
      <c r="BL90" s="60"/>
      <c r="BM90" s="60"/>
      <c r="BN90" s="60"/>
      <c r="BO90" s="60"/>
      <c r="BP90" s="35"/>
      <c r="BQ90" s="60"/>
      <c r="BR90" s="60"/>
    </row>
    <row r="91" spans="5:70" x14ac:dyDescent="0.25">
      <c r="E91" s="30">
        <v>0.23094688221709006</v>
      </c>
      <c r="F91" s="102">
        <f t="shared" si="48"/>
        <v>161.922</v>
      </c>
      <c r="G91" s="50">
        <v>0.91666666666666696</v>
      </c>
      <c r="H91" s="30">
        <v>26</v>
      </c>
      <c r="I91" s="47">
        <v>-3</v>
      </c>
      <c r="J91" s="47">
        <v>0.83</v>
      </c>
      <c r="K91" s="47">
        <v>96.8</v>
      </c>
      <c r="L91" s="46">
        <v>80</v>
      </c>
      <c r="M91" s="47">
        <f t="shared" si="34"/>
        <v>31.898749999999996</v>
      </c>
      <c r="N91" s="47">
        <f t="shared" si="35"/>
        <v>1192.8659116628173</v>
      </c>
      <c r="O91" s="57">
        <v>0.875</v>
      </c>
      <c r="P91" s="57">
        <v>0.83</v>
      </c>
      <c r="Q91" s="57">
        <v>98.6</v>
      </c>
      <c r="R91" s="56">
        <v>80</v>
      </c>
      <c r="S91" s="57">
        <f t="shared" si="36"/>
        <v>32.868749999999991</v>
      </c>
      <c r="T91" s="57">
        <f t="shared" si="37"/>
        <v>1229.1394312933021</v>
      </c>
      <c r="U91" s="47">
        <v>5.875</v>
      </c>
      <c r="V91" s="47">
        <v>0.83</v>
      </c>
      <c r="W91" s="47">
        <v>95</v>
      </c>
      <c r="X91" s="46">
        <v>80</v>
      </c>
      <c r="Y91" s="47">
        <f t="shared" si="38"/>
        <v>28.9575</v>
      </c>
      <c r="Z91" s="47">
        <f t="shared" si="39"/>
        <v>1082.8767471131639</v>
      </c>
      <c r="AA91" s="57">
        <v>9.875</v>
      </c>
      <c r="AB91" s="57">
        <v>0.83</v>
      </c>
      <c r="AC91" s="57">
        <v>96.8</v>
      </c>
      <c r="AD91" s="56">
        <v>80</v>
      </c>
      <c r="AE91" s="57">
        <f t="shared" si="40"/>
        <v>27.126249999999995</v>
      </c>
      <c r="AF91" s="57">
        <f t="shared" si="41"/>
        <v>1014.3964555427249</v>
      </c>
      <c r="AG91" s="47">
        <v>5.875</v>
      </c>
      <c r="AH91" s="47">
        <v>0.83</v>
      </c>
      <c r="AI91" s="47">
        <v>96.8</v>
      </c>
      <c r="AJ91" s="46">
        <v>80</v>
      </c>
      <c r="AK91" s="47">
        <f t="shared" si="42"/>
        <v>30.757499999999997</v>
      </c>
      <c r="AL91" s="47">
        <f t="shared" si="43"/>
        <v>1150.1884330254038</v>
      </c>
      <c r="AN91" s="60"/>
      <c r="AO91" s="30">
        <v>0.23094688221709006</v>
      </c>
      <c r="AP91" s="102">
        <f t="shared" si="49"/>
        <v>180.19200000000001</v>
      </c>
      <c r="AQ91" s="50">
        <v>0.91666666666666696</v>
      </c>
      <c r="AR91" s="30">
        <v>26</v>
      </c>
      <c r="AS91" s="57">
        <v>-3</v>
      </c>
      <c r="AT91" s="57">
        <v>0.83</v>
      </c>
      <c r="AU91" s="56">
        <v>82.4</v>
      </c>
      <c r="AV91" s="57">
        <v>79.16</v>
      </c>
      <c r="AW91" s="57">
        <f t="shared" si="44"/>
        <v>16.160000000000007</v>
      </c>
      <c r="AX91" s="57">
        <f t="shared" si="45"/>
        <v>672.49485450346447</v>
      </c>
      <c r="AY91" s="60"/>
      <c r="AZ91" s="60"/>
      <c r="BA91" s="30">
        <v>0.23094688221709006</v>
      </c>
      <c r="BB91" s="102">
        <f t="shared" si="50"/>
        <v>180.19200000000001</v>
      </c>
      <c r="BC91" s="50">
        <v>0.91666666666666696</v>
      </c>
      <c r="BD91" s="30">
        <v>26</v>
      </c>
      <c r="BE91" s="57">
        <v>-3</v>
      </c>
      <c r="BF91" s="57">
        <v>0.83</v>
      </c>
      <c r="BG91" s="56">
        <v>82.4</v>
      </c>
      <c r="BH91" s="57">
        <v>85.460000000000008</v>
      </c>
      <c r="BI91" s="57">
        <f t="shared" si="46"/>
        <v>9.8599999999999959</v>
      </c>
      <c r="BJ91" s="57">
        <f t="shared" si="47"/>
        <v>410.3217367205541</v>
      </c>
      <c r="BK91" s="60"/>
      <c r="BL91" s="60"/>
      <c r="BM91" s="60"/>
      <c r="BN91" s="60"/>
      <c r="BO91" s="60"/>
      <c r="BP91" s="35"/>
      <c r="BQ91" s="60"/>
      <c r="BR91" s="60"/>
    </row>
    <row r="92" spans="5:70" x14ac:dyDescent="0.25">
      <c r="E92" s="30">
        <v>0.23094688221709006</v>
      </c>
      <c r="F92" s="102">
        <f t="shared" si="48"/>
        <v>161.922</v>
      </c>
      <c r="G92" s="50">
        <v>0.95833333333333404</v>
      </c>
      <c r="H92" s="30">
        <v>24</v>
      </c>
      <c r="I92" s="47">
        <v>-3</v>
      </c>
      <c r="J92" s="47">
        <v>0.83</v>
      </c>
      <c r="K92" s="47">
        <v>96.8</v>
      </c>
      <c r="L92" s="46">
        <v>80</v>
      </c>
      <c r="M92" s="47">
        <f t="shared" si="34"/>
        <v>30.238749999999996</v>
      </c>
      <c r="N92" s="47">
        <f t="shared" si="35"/>
        <v>1130.7895790993068</v>
      </c>
      <c r="O92" s="57">
        <v>0.875</v>
      </c>
      <c r="P92" s="57">
        <v>0.83</v>
      </c>
      <c r="Q92" s="57">
        <v>98.6</v>
      </c>
      <c r="R92" s="56">
        <v>80</v>
      </c>
      <c r="S92" s="57">
        <f t="shared" si="36"/>
        <v>31.208749999999995</v>
      </c>
      <c r="T92" s="57">
        <f t="shared" si="37"/>
        <v>1167.0630987297918</v>
      </c>
      <c r="U92" s="47">
        <v>5.875</v>
      </c>
      <c r="V92" s="47">
        <v>0.83</v>
      </c>
      <c r="W92" s="47">
        <v>95</v>
      </c>
      <c r="X92" s="46">
        <v>80</v>
      </c>
      <c r="Y92" s="47">
        <f t="shared" si="38"/>
        <v>27.297499999999999</v>
      </c>
      <c r="Z92" s="47">
        <f t="shared" si="39"/>
        <v>1020.8004145496534</v>
      </c>
      <c r="AA92" s="57">
        <v>9.875</v>
      </c>
      <c r="AB92" s="57">
        <v>0.83</v>
      </c>
      <c r="AC92" s="57">
        <v>96.8</v>
      </c>
      <c r="AD92" s="56">
        <v>80</v>
      </c>
      <c r="AE92" s="57">
        <f t="shared" si="40"/>
        <v>25.466249999999995</v>
      </c>
      <c r="AF92" s="57">
        <f t="shared" si="41"/>
        <v>952.32012297921449</v>
      </c>
      <c r="AG92" s="47">
        <v>5.875</v>
      </c>
      <c r="AH92" s="47">
        <v>0.83</v>
      </c>
      <c r="AI92" s="47">
        <v>96.8</v>
      </c>
      <c r="AJ92" s="46">
        <v>80</v>
      </c>
      <c r="AK92" s="47">
        <f t="shared" si="42"/>
        <v>29.097499999999997</v>
      </c>
      <c r="AL92" s="47">
        <f t="shared" si="43"/>
        <v>1088.1121004618935</v>
      </c>
      <c r="AN92" s="60"/>
      <c r="AO92" s="30">
        <v>0.23094688221709006</v>
      </c>
      <c r="AP92" s="102">
        <f t="shared" si="49"/>
        <v>180.19200000000001</v>
      </c>
      <c r="AQ92" s="50">
        <v>0.95833333333333404</v>
      </c>
      <c r="AR92" s="30">
        <v>24</v>
      </c>
      <c r="AS92" s="57">
        <v>-3</v>
      </c>
      <c r="AT92" s="57">
        <v>0.83</v>
      </c>
      <c r="AU92" s="56">
        <v>84.2</v>
      </c>
      <c r="AV92" s="57">
        <v>78.62</v>
      </c>
      <c r="AW92" s="57">
        <f t="shared" si="44"/>
        <v>16.839999999999996</v>
      </c>
      <c r="AX92" s="57">
        <f t="shared" si="45"/>
        <v>700.7929053117781</v>
      </c>
      <c r="AY92" s="60"/>
      <c r="AZ92" s="60"/>
      <c r="BA92" s="30">
        <v>0.23094688221709006</v>
      </c>
      <c r="BB92" s="102">
        <f t="shared" si="50"/>
        <v>180.19200000000001</v>
      </c>
      <c r="BC92" s="50">
        <v>0.95833333333333404</v>
      </c>
      <c r="BD92" s="30">
        <v>24</v>
      </c>
      <c r="BE92" s="57">
        <v>-3</v>
      </c>
      <c r="BF92" s="57">
        <v>0.83</v>
      </c>
      <c r="BG92" s="56">
        <v>84.2</v>
      </c>
      <c r="BH92" s="57">
        <v>85.1</v>
      </c>
      <c r="BI92" s="57">
        <f t="shared" si="46"/>
        <v>10.360000000000007</v>
      </c>
      <c r="BJ92" s="57">
        <f t="shared" si="47"/>
        <v>431.12912702078546</v>
      </c>
      <c r="BK92" s="60"/>
      <c r="BL92" s="60"/>
      <c r="BM92" s="60"/>
      <c r="BN92" s="60"/>
      <c r="BO92" s="60"/>
      <c r="BP92" s="35"/>
      <c r="BQ92" s="60"/>
      <c r="BR92" s="60"/>
    </row>
    <row r="93" spans="5:70" x14ac:dyDescent="0.25">
      <c r="E93" s="30">
        <v>0.23094688221709006</v>
      </c>
      <c r="F93" s="102">
        <f t="shared" si="48"/>
        <v>161.922</v>
      </c>
      <c r="G93" s="50">
        <v>1</v>
      </c>
      <c r="H93" s="30">
        <v>22</v>
      </c>
      <c r="I93" s="47">
        <v>-3</v>
      </c>
      <c r="J93" s="47">
        <v>0.83</v>
      </c>
      <c r="K93" s="47">
        <v>96.8</v>
      </c>
      <c r="L93" s="46">
        <v>80</v>
      </c>
      <c r="M93" s="47">
        <f t="shared" si="34"/>
        <v>28.578749999999996</v>
      </c>
      <c r="N93" s="47">
        <f t="shared" si="35"/>
        <v>1068.7132465357965</v>
      </c>
      <c r="O93" s="57">
        <v>0.875</v>
      </c>
      <c r="P93" s="57">
        <v>0.83</v>
      </c>
      <c r="Q93" s="57">
        <v>98.6</v>
      </c>
      <c r="R93" s="56">
        <v>80</v>
      </c>
      <c r="S93" s="57">
        <f t="shared" si="36"/>
        <v>29.548749999999995</v>
      </c>
      <c r="T93" s="57">
        <f t="shared" si="37"/>
        <v>1104.9867661662813</v>
      </c>
      <c r="U93" s="47">
        <v>5.875</v>
      </c>
      <c r="V93" s="47">
        <v>0.83</v>
      </c>
      <c r="W93" s="47">
        <v>95</v>
      </c>
      <c r="X93" s="46">
        <v>80</v>
      </c>
      <c r="Y93" s="47">
        <f t="shared" si="38"/>
        <v>25.637499999999999</v>
      </c>
      <c r="Z93" s="47">
        <f t="shared" si="39"/>
        <v>958.72408198614301</v>
      </c>
      <c r="AA93" s="57">
        <v>9.875</v>
      </c>
      <c r="AB93" s="57">
        <v>0.83</v>
      </c>
      <c r="AC93" s="57">
        <v>96.8</v>
      </c>
      <c r="AD93" s="56">
        <v>80</v>
      </c>
      <c r="AE93" s="57">
        <f t="shared" si="40"/>
        <v>23.806249999999999</v>
      </c>
      <c r="AF93" s="57">
        <f t="shared" si="41"/>
        <v>890.24379041570421</v>
      </c>
      <c r="AG93" s="47">
        <v>5.875</v>
      </c>
      <c r="AH93" s="47">
        <v>0.83</v>
      </c>
      <c r="AI93" s="47">
        <v>96.8</v>
      </c>
      <c r="AJ93" s="46">
        <v>80</v>
      </c>
      <c r="AK93" s="47">
        <f t="shared" si="42"/>
        <v>27.437499999999996</v>
      </c>
      <c r="AL93" s="47">
        <f t="shared" si="43"/>
        <v>1026.035767898383</v>
      </c>
      <c r="AN93" s="60"/>
      <c r="AO93" s="30">
        <v>0.23094688221709006</v>
      </c>
      <c r="AP93" s="102">
        <f t="shared" si="49"/>
        <v>180.19200000000001</v>
      </c>
      <c r="AQ93" s="50">
        <v>1</v>
      </c>
      <c r="AR93" s="30">
        <v>22</v>
      </c>
      <c r="AS93" s="57">
        <v>-3</v>
      </c>
      <c r="AT93" s="57">
        <v>0.83</v>
      </c>
      <c r="AU93" s="56">
        <v>84.2</v>
      </c>
      <c r="AV93" s="57">
        <v>78.259999999999991</v>
      </c>
      <c r="AW93" s="57">
        <f t="shared" si="44"/>
        <v>15.54000000000001</v>
      </c>
      <c r="AX93" s="57">
        <f t="shared" si="45"/>
        <v>646.69369053117816</v>
      </c>
      <c r="AY93" s="60"/>
      <c r="AZ93" s="60"/>
      <c r="BA93" s="30">
        <v>0.23094688221709006</v>
      </c>
      <c r="BB93" s="102">
        <f t="shared" si="50"/>
        <v>180.19200000000001</v>
      </c>
      <c r="BC93" s="50">
        <v>1</v>
      </c>
      <c r="BD93" s="30">
        <v>22</v>
      </c>
      <c r="BE93" s="57">
        <v>-3</v>
      </c>
      <c r="BF93" s="57">
        <v>0.83</v>
      </c>
      <c r="BG93" s="56">
        <v>84.2</v>
      </c>
      <c r="BH93" s="57">
        <v>85.1</v>
      </c>
      <c r="BI93" s="57">
        <f t="shared" si="46"/>
        <v>8.7000000000000064</v>
      </c>
      <c r="BJ93" s="57">
        <f t="shared" si="47"/>
        <v>362.04859122401871</v>
      </c>
      <c r="BK93" s="60"/>
      <c r="BL93" s="60"/>
      <c r="BM93" s="60"/>
      <c r="BN93" s="60"/>
      <c r="BO93" s="60"/>
      <c r="BP93" s="35"/>
      <c r="BQ93" s="60"/>
      <c r="BR93" s="60"/>
    </row>
    <row r="94" spans="5:70" x14ac:dyDescent="0.25">
      <c r="AM94" s="51"/>
      <c r="AN94" s="51"/>
      <c r="AO94" s="79"/>
      <c r="AP94" s="79"/>
      <c r="AQ94" s="35"/>
      <c r="AR94" s="35"/>
      <c r="AS94" s="35"/>
      <c r="AT94" s="35"/>
      <c r="AU94" s="35"/>
      <c r="AV94" s="35"/>
      <c r="AW94" s="35"/>
      <c r="AX94" s="35"/>
      <c r="AY94" s="52"/>
      <c r="AZ94" s="52"/>
      <c r="BA94" s="79"/>
      <c r="BB94" s="79"/>
      <c r="BC94" s="35"/>
      <c r="BD94" s="35"/>
      <c r="BE94" s="35"/>
      <c r="BF94" s="35"/>
      <c r="BG94" s="35"/>
      <c r="BH94" s="35"/>
      <c r="BI94" s="35"/>
      <c r="BJ94" s="35"/>
      <c r="BK94" s="52"/>
      <c r="BL94" s="52"/>
      <c r="BM94" s="52"/>
      <c r="BN94" s="52"/>
      <c r="BO94" s="52"/>
      <c r="BP94" s="52"/>
      <c r="BQ94" s="52"/>
      <c r="BR94" s="52"/>
    </row>
    <row r="95" spans="5:70" x14ac:dyDescent="0.25">
      <c r="AM95" s="51"/>
      <c r="AN95" s="51"/>
      <c r="AO95" s="79"/>
      <c r="AP95" s="79"/>
      <c r="AQ95" s="35"/>
      <c r="AR95" s="35"/>
      <c r="AS95" s="35"/>
      <c r="AT95" s="35"/>
      <c r="AU95" s="35"/>
      <c r="AV95" s="35"/>
      <c r="AW95" s="35"/>
      <c r="AX95" s="35"/>
      <c r="AY95" s="52"/>
      <c r="AZ95" s="52"/>
      <c r="BA95" s="79"/>
      <c r="BB95" s="79"/>
      <c r="BC95" s="35"/>
      <c r="BD95" s="35"/>
      <c r="BE95" s="35"/>
      <c r="BF95" s="35"/>
      <c r="BG95" s="35"/>
      <c r="BH95" s="35"/>
      <c r="BI95" s="35"/>
      <c r="BJ95" s="35"/>
      <c r="BK95" s="52"/>
      <c r="BL95" s="52"/>
      <c r="BM95" s="52"/>
      <c r="BN95" s="52"/>
      <c r="BO95" s="52"/>
      <c r="BP95" s="52"/>
      <c r="BQ95" s="52"/>
      <c r="BR95" s="52"/>
    </row>
    <row r="96" spans="5:70" x14ac:dyDescent="0.25">
      <c r="E96" s="103" t="s">
        <v>24</v>
      </c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4"/>
      <c r="AM96" s="35"/>
      <c r="AN96" s="35"/>
      <c r="AO96" s="79"/>
      <c r="AP96" s="79"/>
      <c r="AQ96" s="35"/>
      <c r="AR96" s="35"/>
      <c r="AS96" s="35"/>
      <c r="AT96" s="35"/>
      <c r="AU96" s="35"/>
      <c r="AV96" s="35"/>
      <c r="AW96" s="35"/>
      <c r="AX96" s="35"/>
      <c r="AY96" s="99"/>
      <c r="AZ96" s="99"/>
      <c r="BA96" s="79"/>
      <c r="BB96" s="79"/>
      <c r="BC96" s="35"/>
      <c r="BD96" s="35"/>
      <c r="BE96" s="35"/>
      <c r="BF96" s="35"/>
      <c r="BG96" s="35"/>
      <c r="BH96" s="35"/>
      <c r="BI96" s="35"/>
      <c r="BJ96" s="35"/>
      <c r="BK96" s="99"/>
      <c r="BL96" s="99"/>
      <c r="BM96" s="99"/>
      <c r="BN96" s="99"/>
      <c r="BO96" s="99"/>
      <c r="BP96" s="99"/>
      <c r="BQ96" s="99"/>
      <c r="BR96" s="99"/>
    </row>
    <row r="97" spans="5:70" x14ac:dyDescent="0.25">
      <c r="E97" s="30"/>
      <c r="F97" s="30"/>
      <c r="G97" s="30"/>
      <c r="H97" s="30"/>
      <c r="I97" s="54" t="s">
        <v>0</v>
      </c>
      <c r="J97" s="54"/>
      <c r="K97" s="54"/>
      <c r="L97" s="54"/>
      <c r="M97" s="54"/>
      <c r="N97" s="54"/>
      <c r="O97" s="55" t="s">
        <v>1</v>
      </c>
      <c r="P97" s="55"/>
      <c r="Q97" s="55"/>
      <c r="R97" s="55"/>
      <c r="S97" s="55"/>
      <c r="T97" s="55"/>
      <c r="U97" s="54" t="s">
        <v>2</v>
      </c>
      <c r="V97" s="54"/>
      <c r="W97" s="54"/>
      <c r="X97" s="54"/>
      <c r="Y97" s="54"/>
      <c r="Z97" s="54"/>
      <c r="AA97" s="55" t="s">
        <v>3</v>
      </c>
      <c r="AB97" s="55"/>
      <c r="AC97" s="55"/>
      <c r="AD97" s="55"/>
      <c r="AE97" s="55"/>
      <c r="AF97" s="55"/>
      <c r="AG97" s="54" t="s">
        <v>4</v>
      </c>
      <c r="AH97" s="54"/>
      <c r="AI97" s="54"/>
      <c r="AJ97" s="54"/>
      <c r="AK97" s="54"/>
      <c r="AL97" s="54"/>
      <c r="AM97" s="60"/>
      <c r="AN97" s="60"/>
      <c r="AO97" s="79"/>
      <c r="AP97" s="79"/>
      <c r="AQ97" s="35"/>
      <c r="AR97" s="35"/>
      <c r="AS97" s="55" t="s">
        <v>68</v>
      </c>
      <c r="AT97" s="55"/>
      <c r="AU97" s="55"/>
      <c r="AV97" s="55"/>
      <c r="AW97" s="55"/>
      <c r="AX97" s="55"/>
      <c r="AY97" s="71"/>
      <c r="AZ97" s="71"/>
      <c r="BA97" s="79"/>
      <c r="BB97" s="79"/>
      <c r="BC97" s="35"/>
      <c r="BD97" s="35"/>
      <c r="BE97" s="55" t="s">
        <v>71</v>
      </c>
      <c r="BF97" s="55"/>
      <c r="BG97" s="55"/>
      <c r="BH97" s="55"/>
      <c r="BI97" s="55"/>
      <c r="BJ97" s="55"/>
      <c r="BK97" s="71"/>
      <c r="BL97" s="71"/>
      <c r="BM97" s="71"/>
      <c r="BN97" s="71"/>
      <c r="BO97" s="71"/>
      <c r="BP97" s="71"/>
      <c r="BQ97" s="71"/>
      <c r="BR97" s="71"/>
    </row>
    <row r="98" spans="5:70" x14ac:dyDescent="0.25">
      <c r="E98" s="30" t="s">
        <v>27</v>
      </c>
      <c r="F98" s="30" t="s">
        <v>26</v>
      </c>
      <c r="G98" s="30" t="s">
        <v>14</v>
      </c>
      <c r="H98" s="30" t="s">
        <v>15</v>
      </c>
      <c r="I98" s="46" t="s">
        <v>16</v>
      </c>
      <c r="J98" s="46" t="s">
        <v>17</v>
      </c>
      <c r="K98" s="46" t="s">
        <v>18</v>
      </c>
      <c r="L98" s="47" t="s">
        <v>25</v>
      </c>
      <c r="M98" s="47" t="s">
        <v>19</v>
      </c>
      <c r="N98" s="47" t="s">
        <v>20</v>
      </c>
      <c r="O98" s="56" t="s">
        <v>16</v>
      </c>
      <c r="P98" s="56" t="s">
        <v>17</v>
      </c>
      <c r="Q98" s="56" t="s">
        <v>18</v>
      </c>
      <c r="R98" s="57" t="s">
        <v>25</v>
      </c>
      <c r="S98" s="57" t="s">
        <v>19</v>
      </c>
      <c r="T98" s="57" t="s">
        <v>20</v>
      </c>
      <c r="U98" s="46" t="s">
        <v>16</v>
      </c>
      <c r="V98" s="46" t="s">
        <v>17</v>
      </c>
      <c r="W98" s="46" t="s">
        <v>18</v>
      </c>
      <c r="X98" s="47" t="s">
        <v>25</v>
      </c>
      <c r="Y98" s="47" t="s">
        <v>19</v>
      </c>
      <c r="Z98" s="47" t="s">
        <v>20</v>
      </c>
      <c r="AA98" s="56" t="s">
        <v>16</v>
      </c>
      <c r="AB98" s="56" t="s">
        <v>17</v>
      </c>
      <c r="AC98" s="56" t="s">
        <v>18</v>
      </c>
      <c r="AD98" s="57" t="s">
        <v>25</v>
      </c>
      <c r="AE98" s="57" t="s">
        <v>19</v>
      </c>
      <c r="AF98" s="57" t="s">
        <v>20</v>
      </c>
      <c r="AG98" s="46" t="s">
        <v>16</v>
      </c>
      <c r="AH98" s="46" t="s">
        <v>17</v>
      </c>
      <c r="AI98" s="46" t="s">
        <v>18</v>
      </c>
      <c r="AJ98" s="47" t="s">
        <v>25</v>
      </c>
      <c r="AK98" s="47" t="s">
        <v>19</v>
      </c>
      <c r="AL98" s="47" t="s">
        <v>20</v>
      </c>
      <c r="AM98" s="60"/>
      <c r="AN98" s="60"/>
      <c r="AO98" s="30" t="s">
        <v>27</v>
      </c>
      <c r="AP98" s="30" t="s">
        <v>26</v>
      </c>
      <c r="AQ98" s="30" t="s">
        <v>14</v>
      </c>
      <c r="AR98" s="30" t="s">
        <v>15</v>
      </c>
      <c r="AS98" s="56" t="s">
        <v>16</v>
      </c>
      <c r="AT98" s="56" t="s">
        <v>17</v>
      </c>
      <c r="AU98" s="56" t="s">
        <v>18</v>
      </c>
      <c r="AV98" s="57" t="s">
        <v>25</v>
      </c>
      <c r="AW98" s="57" t="s">
        <v>19</v>
      </c>
      <c r="AX98" s="57" t="s">
        <v>20</v>
      </c>
      <c r="AY98" s="35"/>
      <c r="AZ98" s="35"/>
      <c r="BA98" s="30" t="s">
        <v>27</v>
      </c>
      <c r="BB98" s="30" t="s">
        <v>26</v>
      </c>
      <c r="BC98" s="30" t="s">
        <v>14</v>
      </c>
      <c r="BD98" s="30" t="s">
        <v>15</v>
      </c>
      <c r="BE98" s="56" t="s">
        <v>16</v>
      </c>
      <c r="BF98" s="56" t="s">
        <v>17</v>
      </c>
      <c r="BG98" s="56" t="s">
        <v>18</v>
      </c>
      <c r="BH98" s="57" t="s">
        <v>25</v>
      </c>
      <c r="BI98" s="57" t="s">
        <v>19</v>
      </c>
      <c r="BJ98" s="57" t="s">
        <v>20</v>
      </c>
      <c r="BK98" s="60"/>
      <c r="BL98" s="60"/>
      <c r="BM98" s="35"/>
      <c r="BN98" s="35"/>
      <c r="BO98" s="35"/>
      <c r="BP98" s="60"/>
      <c r="BQ98" s="60"/>
      <c r="BR98" s="60"/>
    </row>
    <row r="99" spans="5:70" x14ac:dyDescent="0.25">
      <c r="E99" s="30">
        <v>0.23094688221709006</v>
      </c>
      <c r="F99" s="102">
        <f>297.08-36.597</f>
        <v>260.483</v>
      </c>
      <c r="G99" s="50">
        <v>4.1666666666666664E-2</v>
      </c>
      <c r="H99" s="30">
        <v>31</v>
      </c>
      <c r="I99" s="47">
        <v>-1</v>
      </c>
      <c r="J99" s="47">
        <v>0.83</v>
      </c>
      <c r="K99" s="47">
        <v>96.8</v>
      </c>
      <c r="L99" s="46">
        <v>80</v>
      </c>
      <c r="M99" s="47">
        <f t="shared" ref="M99:M122" si="51">((H99+I99)*J99)+(78-L99)+(K99-85)</f>
        <v>34.699999999999996</v>
      </c>
      <c r="N99" s="47">
        <f>E99*F99*M99</f>
        <v>2087.4734642032327</v>
      </c>
      <c r="O99" s="57">
        <v>-0.125</v>
      </c>
      <c r="P99" s="57">
        <v>0.83</v>
      </c>
      <c r="Q99" s="57">
        <v>98.6</v>
      </c>
      <c r="R99" s="56">
        <v>80</v>
      </c>
      <c r="S99" s="57">
        <f t="shared" ref="S99:S122" si="52">((H99+O99)*P99)+(78-R99)+(Q99-85)</f>
        <v>37.226249999999993</v>
      </c>
      <c r="T99" s="57">
        <f t="shared" ref="T99:T122" si="53">E99*F99*S99</f>
        <v>2239.4469465935331</v>
      </c>
      <c r="U99" s="47">
        <v>-0.125</v>
      </c>
      <c r="V99" s="47">
        <v>0.83</v>
      </c>
      <c r="W99" s="47">
        <v>95</v>
      </c>
      <c r="X99" s="46">
        <v>80</v>
      </c>
      <c r="Y99" s="47">
        <f t="shared" ref="Y99:Y122" si="54">((H99+U99)*V99)+(78-X99)+(W99-85)</f>
        <v>33.626249999999999</v>
      </c>
      <c r="Z99" s="47">
        <f t="shared" ref="Z99:Z122" si="55">E99*F99*Y99</f>
        <v>2022.879094399538</v>
      </c>
      <c r="AA99" s="57">
        <v>-0.125</v>
      </c>
      <c r="AB99" s="57">
        <v>0.83</v>
      </c>
      <c r="AC99" s="57">
        <v>96.8</v>
      </c>
      <c r="AD99" s="56">
        <v>80</v>
      </c>
      <c r="AE99" s="57">
        <f t="shared" ref="AE99:AE122" si="56">((H99+AA99)*AB99)+(78-AD99)+(AC99-85)</f>
        <v>35.426249999999996</v>
      </c>
      <c r="AF99" s="57">
        <f t="shared" ref="AF99:AF122" si="57">E99*F99*AE99</f>
        <v>2131.1630204965354</v>
      </c>
      <c r="AG99" s="47">
        <v>-0.125</v>
      </c>
      <c r="AH99" s="47">
        <v>0.83</v>
      </c>
      <c r="AI99" s="47">
        <v>96.8</v>
      </c>
      <c r="AJ99" s="46">
        <v>80</v>
      </c>
      <c r="AK99" s="47">
        <f t="shared" ref="AK99:AK122" si="58">((H99+AG99)*AH99)+(78-AJ99)+(AI99-85)</f>
        <v>35.426249999999996</v>
      </c>
      <c r="AL99" s="47">
        <f t="shared" ref="AL99:AL122" si="59">E99*F99*AK99</f>
        <v>2131.1630204965354</v>
      </c>
      <c r="AM99" s="60"/>
      <c r="AN99" s="60"/>
      <c r="AO99" s="30">
        <v>0.23094688221709006</v>
      </c>
      <c r="AP99" s="102">
        <f>268.96-36.597</f>
        <v>232.36299999999997</v>
      </c>
      <c r="AQ99" s="50">
        <v>4.1666666666666664E-2</v>
      </c>
      <c r="AR99" s="30">
        <v>19</v>
      </c>
      <c r="AS99" s="57">
        <v>-1</v>
      </c>
      <c r="AT99" s="57">
        <v>0.83</v>
      </c>
      <c r="AU99" s="56">
        <v>77</v>
      </c>
      <c r="AV99" s="57">
        <v>82.58</v>
      </c>
      <c r="AW99" s="57">
        <f t="shared" ref="AW99:AW122" si="60">((AR99+AS99)*AT99)+(78-AV99)+(AU99-85)</f>
        <v>2.3600000000000012</v>
      </c>
      <c r="AX99" s="57">
        <f t="shared" ref="AX99:AX122" si="61">AO99*AP99*AW99</f>
        <v>126.64588452655894</v>
      </c>
      <c r="AY99" s="60"/>
      <c r="AZ99" s="60"/>
      <c r="BA99" s="30">
        <v>0.23094688221709006</v>
      </c>
      <c r="BB99" s="102">
        <f>268.96-36.597</f>
        <v>232.36299999999997</v>
      </c>
      <c r="BC99" s="50">
        <v>4.1666666666666664E-2</v>
      </c>
      <c r="BD99" s="30">
        <v>19</v>
      </c>
      <c r="BE99" s="57">
        <v>-1</v>
      </c>
      <c r="BF99" s="57">
        <v>0.83</v>
      </c>
      <c r="BG99" s="56">
        <v>77</v>
      </c>
      <c r="BH99" s="57">
        <v>85.28</v>
      </c>
      <c r="BI99" s="57">
        <f t="shared" ref="BI99:BI122" si="62">((BD99+BE99)*BF99)+(78-BH99)+(BG99-85)</f>
        <v>-0.34000000000000163</v>
      </c>
      <c r="BJ99" s="57">
        <f t="shared" ref="BJ99:BJ122" si="63">BA99*BB99*BI99</f>
        <v>-18.245593533487384</v>
      </c>
      <c r="BK99" s="60"/>
      <c r="BL99" s="60"/>
      <c r="BM99" s="60"/>
      <c r="BN99" s="60"/>
      <c r="BO99" s="60"/>
      <c r="BP99" s="35"/>
      <c r="BQ99" s="60"/>
      <c r="BR99" s="60"/>
    </row>
    <row r="100" spans="5:70" x14ac:dyDescent="0.25">
      <c r="E100" s="30">
        <v>0.23094688221709006</v>
      </c>
      <c r="F100" s="102">
        <f t="shared" ref="F100:F122" si="64">297.08-36.597</f>
        <v>260.483</v>
      </c>
      <c r="G100" s="50">
        <v>8.3333333333333329E-2</v>
      </c>
      <c r="H100" s="30">
        <v>27</v>
      </c>
      <c r="I100" s="47">
        <v>-1</v>
      </c>
      <c r="J100" s="47">
        <v>0.83</v>
      </c>
      <c r="K100" s="47">
        <v>96.8</v>
      </c>
      <c r="L100" s="46">
        <v>80</v>
      </c>
      <c r="M100" s="47">
        <f t="shared" si="51"/>
        <v>31.379999999999995</v>
      </c>
      <c r="N100" s="47">
        <f>E100*F100*M100</f>
        <v>1887.7497782909927</v>
      </c>
      <c r="O100" s="57">
        <v>-0.125</v>
      </c>
      <c r="P100" s="57">
        <v>0.83</v>
      </c>
      <c r="Q100" s="57">
        <v>98.6</v>
      </c>
      <c r="R100" s="56">
        <v>80</v>
      </c>
      <c r="S100" s="57">
        <f t="shared" si="52"/>
        <v>33.906249999999993</v>
      </c>
      <c r="T100" s="57">
        <f t="shared" si="53"/>
        <v>2039.7232606812927</v>
      </c>
      <c r="U100" s="47">
        <v>-0.125</v>
      </c>
      <c r="V100" s="47">
        <v>0.83</v>
      </c>
      <c r="W100" s="47">
        <v>95</v>
      </c>
      <c r="X100" s="46">
        <v>80</v>
      </c>
      <c r="Y100" s="47">
        <f t="shared" si="54"/>
        <v>30.306249999999999</v>
      </c>
      <c r="Z100" s="47">
        <f t="shared" si="55"/>
        <v>1823.1554084872978</v>
      </c>
      <c r="AA100" s="57">
        <v>-0.125</v>
      </c>
      <c r="AB100" s="57">
        <v>0.83</v>
      </c>
      <c r="AC100" s="57">
        <v>96.8</v>
      </c>
      <c r="AD100" s="56">
        <v>80</v>
      </c>
      <c r="AE100" s="57">
        <f t="shared" si="56"/>
        <v>32.106249999999996</v>
      </c>
      <c r="AF100" s="57">
        <f t="shared" si="57"/>
        <v>1931.4393345842952</v>
      </c>
      <c r="AG100" s="47">
        <v>-0.125</v>
      </c>
      <c r="AH100" s="47">
        <v>0.83</v>
      </c>
      <c r="AI100" s="47">
        <v>96.8</v>
      </c>
      <c r="AJ100" s="46">
        <v>80</v>
      </c>
      <c r="AK100" s="47">
        <f t="shared" si="58"/>
        <v>32.106249999999996</v>
      </c>
      <c r="AL100" s="47">
        <f t="shared" si="59"/>
        <v>1931.4393345842952</v>
      </c>
      <c r="AM100" s="60"/>
      <c r="AN100" s="60"/>
      <c r="AO100" s="30">
        <v>0.23094688221709006</v>
      </c>
      <c r="AP100" s="102">
        <f t="shared" ref="AP100:AP122" si="65">268.96-36.597</f>
        <v>232.36299999999997</v>
      </c>
      <c r="AQ100" s="50">
        <v>8.3333333333333329E-2</v>
      </c>
      <c r="AR100" s="30">
        <v>17</v>
      </c>
      <c r="AS100" s="57">
        <v>-1</v>
      </c>
      <c r="AT100" s="57">
        <v>0.83</v>
      </c>
      <c r="AU100" s="56">
        <v>77</v>
      </c>
      <c r="AV100" s="57">
        <v>81.680000000000007</v>
      </c>
      <c r="AW100" s="57">
        <f t="shared" si="60"/>
        <v>1.5999999999999925</v>
      </c>
      <c r="AX100" s="57">
        <f t="shared" si="61"/>
        <v>85.861616628175113</v>
      </c>
      <c r="AY100" s="60"/>
      <c r="AZ100" s="60"/>
      <c r="BA100" s="30">
        <v>0.23094688221709006</v>
      </c>
      <c r="BB100" s="102">
        <f t="shared" ref="BB100:BB122" si="66">268.96-36.597</f>
        <v>232.36299999999997</v>
      </c>
      <c r="BC100" s="50">
        <v>8.3333333333333329E-2</v>
      </c>
      <c r="BD100" s="30">
        <v>17</v>
      </c>
      <c r="BE100" s="57">
        <v>-1</v>
      </c>
      <c r="BF100" s="57">
        <v>0.83</v>
      </c>
      <c r="BG100" s="56">
        <v>77</v>
      </c>
      <c r="BH100" s="57">
        <v>84.74</v>
      </c>
      <c r="BI100" s="57">
        <f t="shared" si="62"/>
        <v>-1.4599999999999955</v>
      </c>
      <c r="BJ100" s="57">
        <f t="shared" si="63"/>
        <v>-78.348725173209914</v>
      </c>
      <c r="BK100" s="60"/>
      <c r="BL100" s="60"/>
      <c r="BM100" s="60"/>
      <c r="BN100" s="60"/>
      <c r="BO100" s="60"/>
      <c r="BP100" s="35"/>
      <c r="BQ100" s="60"/>
      <c r="BR100" s="60"/>
    </row>
    <row r="101" spans="5:70" x14ac:dyDescent="0.25">
      <c r="E101" s="30">
        <v>0.23094688221709006</v>
      </c>
      <c r="F101" s="102">
        <f t="shared" si="64"/>
        <v>260.483</v>
      </c>
      <c r="G101" s="50">
        <v>0.125</v>
      </c>
      <c r="H101" s="30">
        <v>24</v>
      </c>
      <c r="I101" s="47">
        <v>-1</v>
      </c>
      <c r="J101" s="47">
        <v>0.83</v>
      </c>
      <c r="K101" s="47">
        <v>96.8</v>
      </c>
      <c r="L101" s="46">
        <v>80</v>
      </c>
      <c r="M101" s="47">
        <f t="shared" si="51"/>
        <v>28.889999999999997</v>
      </c>
      <c r="N101" s="47">
        <f>E101*F101*M101</f>
        <v>1737.9570138568126</v>
      </c>
      <c r="O101" s="57">
        <v>-0.125</v>
      </c>
      <c r="P101" s="57">
        <v>0.83</v>
      </c>
      <c r="Q101" s="57">
        <v>98.6</v>
      </c>
      <c r="R101" s="56">
        <v>80</v>
      </c>
      <c r="S101" s="57">
        <f t="shared" si="52"/>
        <v>31.416249999999994</v>
      </c>
      <c r="T101" s="57">
        <f t="shared" si="53"/>
        <v>1889.9304962471126</v>
      </c>
      <c r="U101" s="47">
        <v>-0.125</v>
      </c>
      <c r="V101" s="47">
        <v>0.83</v>
      </c>
      <c r="W101" s="47">
        <v>95</v>
      </c>
      <c r="X101" s="46">
        <v>80</v>
      </c>
      <c r="Y101" s="47">
        <f t="shared" si="54"/>
        <v>27.81625</v>
      </c>
      <c r="Z101" s="47">
        <f t="shared" si="55"/>
        <v>1673.3626440531177</v>
      </c>
      <c r="AA101" s="57">
        <v>-0.125</v>
      </c>
      <c r="AB101" s="57">
        <v>0.83</v>
      </c>
      <c r="AC101" s="57">
        <v>96.8</v>
      </c>
      <c r="AD101" s="56">
        <v>80</v>
      </c>
      <c r="AE101" s="57">
        <f t="shared" si="56"/>
        <v>29.616249999999997</v>
      </c>
      <c r="AF101" s="57">
        <f t="shared" si="57"/>
        <v>1781.6465701501152</v>
      </c>
      <c r="AG101" s="47">
        <v>-0.125</v>
      </c>
      <c r="AH101" s="47">
        <v>0.83</v>
      </c>
      <c r="AI101" s="47">
        <v>96.8</v>
      </c>
      <c r="AJ101" s="46">
        <v>80</v>
      </c>
      <c r="AK101" s="47">
        <f t="shared" si="58"/>
        <v>29.616249999999997</v>
      </c>
      <c r="AL101" s="47">
        <f t="shared" si="59"/>
        <v>1781.6465701501152</v>
      </c>
      <c r="AM101" s="60"/>
      <c r="AN101" s="60"/>
      <c r="AO101" s="30">
        <v>0.23094688221709006</v>
      </c>
      <c r="AP101" s="102">
        <f t="shared" si="65"/>
        <v>232.36299999999997</v>
      </c>
      <c r="AQ101" s="50">
        <v>0.125</v>
      </c>
      <c r="AR101" s="30">
        <v>15</v>
      </c>
      <c r="AS101" s="57">
        <v>-1</v>
      </c>
      <c r="AT101" s="57">
        <v>0.83</v>
      </c>
      <c r="AU101" s="56">
        <v>80.599999999999994</v>
      </c>
      <c r="AV101" s="57">
        <v>78.62</v>
      </c>
      <c r="AW101" s="57">
        <f t="shared" si="60"/>
        <v>6.599999999999989</v>
      </c>
      <c r="AX101" s="57">
        <f t="shared" si="61"/>
        <v>354.1791685912234</v>
      </c>
      <c r="AY101" s="60"/>
      <c r="AZ101" s="60"/>
      <c r="BA101" s="30">
        <v>0.23094688221709006</v>
      </c>
      <c r="BB101" s="102">
        <f t="shared" si="66"/>
        <v>232.36299999999997</v>
      </c>
      <c r="BC101" s="50">
        <v>0.125</v>
      </c>
      <c r="BD101" s="30">
        <v>15</v>
      </c>
      <c r="BE101" s="57">
        <v>-1</v>
      </c>
      <c r="BF101" s="57">
        <v>0.83</v>
      </c>
      <c r="BG101" s="56">
        <v>80.599999999999994</v>
      </c>
      <c r="BH101" s="57">
        <v>84.02</v>
      </c>
      <c r="BI101" s="57">
        <f t="shared" si="62"/>
        <v>1.1999999999999975</v>
      </c>
      <c r="BJ101" s="57">
        <f t="shared" si="63"/>
        <v>64.396212471131506</v>
      </c>
      <c r="BK101" s="60"/>
      <c r="BL101" s="60"/>
      <c r="BM101" s="60"/>
      <c r="BN101" s="60"/>
      <c r="BO101" s="60"/>
      <c r="BP101" s="35"/>
      <c r="BQ101" s="60"/>
      <c r="BR101" s="60"/>
    </row>
    <row r="102" spans="5:70" x14ac:dyDescent="0.25">
      <c r="E102" s="30">
        <v>0.23094688221709006</v>
      </c>
      <c r="F102" s="102">
        <f t="shared" si="64"/>
        <v>260.483</v>
      </c>
      <c r="G102" s="50">
        <v>0.16666666666666699</v>
      </c>
      <c r="H102" s="30">
        <v>21</v>
      </c>
      <c r="I102" s="47">
        <v>-1</v>
      </c>
      <c r="J102" s="47">
        <v>0.83</v>
      </c>
      <c r="K102" s="47">
        <v>96.8</v>
      </c>
      <c r="L102" s="46">
        <v>80</v>
      </c>
      <c r="M102" s="47">
        <f t="shared" si="51"/>
        <v>26.399999999999995</v>
      </c>
      <c r="N102" s="47">
        <f t="shared" ref="N102:N122" si="67">E102*F102*M102</f>
        <v>1588.1642494226323</v>
      </c>
      <c r="O102" s="57">
        <v>-0.125</v>
      </c>
      <c r="P102" s="57">
        <v>0.83</v>
      </c>
      <c r="Q102" s="57">
        <v>98.6</v>
      </c>
      <c r="R102" s="56">
        <v>80</v>
      </c>
      <c r="S102" s="57">
        <f t="shared" si="52"/>
        <v>28.926249999999992</v>
      </c>
      <c r="T102" s="57">
        <f t="shared" si="53"/>
        <v>1740.1377318129325</v>
      </c>
      <c r="U102" s="47">
        <v>-0.125</v>
      </c>
      <c r="V102" s="47">
        <v>0.83</v>
      </c>
      <c r="W102" s="47">
        <v>95</v>
      </c>
      <c r="X102" s="46">
        <v>80</v>
      </c>
      <c r="Y102" s="47">
        <f t="shared" si="54"/>
        <v>25.326249999999998</v>
      </c>
      <c r="Z102" s="47">
        <f t="shared" si="55"/>
        <v>1523.5698796189374</v>
      </c>
      <c r="AA102" s="57">
        <v>-0.125</v>
      </c>
      <c r="AB102" s="57">
        <v>0.83</v>
      </c>
      <c r="AC102" s="57">
        <v>96.8</v>
      </c>
      <c r="AD102" s="56">
        <v>80</v>
      </c>
      <c r="AE102" s="57">
        <f t="shared" si="56"/>
        <v>27.126249999999995</v>
      </c>
      <c r="AF102" s="57">
        <f t="shared" si="57"/>
        <v>1631.8538057159349</v>
      </c>
      <c r="AG102" s="47">
        <v>-0.125</v>
      </c>
      <c r="AH102" s="47">
        <v>0.83</v>
      </c>
      <c r="AI102" s="47">
        <v>96.8</v>
      </c>
      <c r="AJ102" s="46">
        <v>80</v>
      </c>
      <c r="AK102" s="47">
        <f t="shared" si="58"/>
        <v>27.126249999999995</v>
      </c>
      <c r="AL102" s="47">
        <f t="shared" si="59"/>
        <v>1631.8538057159349</v>
      </c>
      <c r="AM102" s="60"/>
      <c r="AN102" s="60"/>
      <c r="AO102" s="30">
        <v>0.23094688221709006</v>
      </c>
      <c r="AP102" s="102">
        <f t="shared" si="65"/>
        <v>232.36299999999997</v>
      </c>
      <c r="AQ102" s="50">
        <v>0.16666666666666699</v>
      </c>
      <c r="AR102" s="30">
        <v>13</v>
      </c>
      <c r="AS102" s="57">
        <v>-1</v>
      </c>
      <c r="AT102" s="57">
        <v>0.83</v>
      </c>
      <c r="AU102" s="56">
        <v>78.8</v>
      </c>
      <c r="AV102" s="57">
        <v>78.44</v>
      </c>
      <c r="AW102" s="57">
        <f t="shared" si="60"/>
        <v>3.3199999999999985</v>
      </c>
      <c r="AX102" s="57">
        <f t="shared" si="61"/>
        <v>178.1628545034641</v>
      </c>
      <c r="AY102" s="60"/>
      <c r="AZ102" s="60"/>
      <c r="BA102" s="30">
        <v>0.23094688221709006</v>
      </c>
      <c r="BB102" s="102">
        <f t="shared" si="66"/>
        <v>232.36299999999997</v>
      </c>
      <c r="BC102" s="50">
        <v>0.16666666666666699</v>
      </c>
      <c r="BD102" s="30">
        <v>13</v>
      </c>
      <c r="BE102" s="57">
        <v>-1</v>
      </c>
      <c r="BF102" s="57">
        <v>0.83</v>
      </c>
      <c r="BG102" s="56">
        <v>78.8</v>
      </c>
      <c r="BH102" s="57">
        <v>83.48</v>
      </c>
      <c r="BI102" s="57">
        <f t="shared" si="62"/>
        <v>-1.7200000000000077</v>
      </c>
      <c r="BJ102" s="57">
        <f t="shared" si="63"/>
        <v>-92.30123787528909</v>
      </c>
      <c r="BK102" s="60"/>
      <c r="BL102" s="60"/>
      <c r="BM102" s="60"/>
      <c r="BN102" s="60"/>
      <c r="BO102" s="60"/>
      <c r="BP102" s="35"/>
      <c r="BQ102" s="60"/>
      <c r="BR102" s="60"/>
    </row>
    <row r="103" spans="5:70" x14ac:dyDescent="0.25">
      <c r="E103" s="30">
        <v>0.23094688221709006</v>
      </c>
      <c r="F103" s="102">
        <f t="shared" si="64"/>
        <v>260.483</v>
      </c>
      <c r="G103" s="50">
        <v>0.20833333333333401</v>
      </c>
      <c r="H103" s="30">
        <v>18</v>
      </c>
      <c r="I103" s="47">
        <v>-1</v>
      </c>
      <c r="J103" s="47">
        <v>0.83</v>
      </c>
      <c r="K103" s="47">
        <v>96.8</v>
      </c>
      <c r="L103" s="46">
        <v>80</v>
      </c>
      <c r="M103" s="47">
        <f t="shared" si="51"/>
        <v>23.909999999999997</v>
      </c>
      <c r="N103" s="47">
        <f t="shared" si="67"/>
        <v>1438.3714849884523</v>
      </c>
      <c r="O103" s="57">
        <v>-0.125</v>
      </c>
      <c r="P103" s="57">
        <v>0.83</v>
      </c>
      <c r="Q103" s="57">
        <v>98.6</v>
      </c>
      <c r="R103" s="56">
        <v>80</v>
      </c>
      <c r="S103" s="57">
        <f t="shared" si="52"/>
        <v>26.436249999999994</v>
      </c>
      <c r="T103" s="57">
        <f t="shared" si="53"/>
        <v>1590.3449673787525</v>
      </c>
      <c r="U103" s="47">
        <v>-0.125</v>
      </c>
      <c r="V103" s="47">
        <v>0.83</v>
      </c>
      <c r="W103" s="47">
        <v>95</v>
      </c>
      <c r="X103" s="46">
        <v>80</v>
      </c>
      <c r="Y103" s="47">
        <f t="shared" si="54"/>
        <v>22.83625</v>
      </c>
      <c r="Z103" s="47">
        <f t="shared" si="55"/>
        <v>1373.7771151847573</v>
      </c>
      <c r="AA103" s="57">
        <v>-0.125</v>
      </c>
      <c r="AB103" s="57">
        <v>0.83</v>
      </c>
      <c r="AC103" s="57">
        <v>96.8</v>
      </c>
      <c r="AD103" s="56">
        <v>80</v>
      </c>
      <c r="AE103" s="57">
        <f t="shared" si="56"/>
        <v>24.636249999999997</v>
      </c>
      <c r="AF103" s="57">
        <f t="shared" si="57"/>
        <v>1482.061041281755</v>
      </c>
      <c r="AG103" s="47">
        <v>-0.125</v>
      </c>
      <c r="AH103" s="47">
        <v>0.83</v>
      </c>
      <c r="AI103" s="47">
        <v>96.8</v>
      </c>
      <c r="AJ103" s="46">
        <v>80</v>
      </c>
      <c r="AK103" s="47">
        <f t="shared" si="58"/>
        <v>24.636249999999997</v>
      </c>
      <c r="AL103" s="47">
        <f t="shared" si="59"/>
        <v>1482.061041281755</v>
      </c>
      <c r="AM103" s="60"/>
      <c r="AN103" s="60"/>
      <c r="AO103" s="30">
        <v>0.23094688221709006</v>
      </c>
      <c r="AP103" s="102">
        <f t="shared" si="65"/>
        <v>232.36299999999997</v>
      </c>
      <c r="AQ103" s="50">
        <v>0.20833333333333401</v>
      </c>
      <c r="AR103" s="30">
        <v>11</v>
      </c>
      <c r="AS103" s="57">
        <v>-1</v>
      </c>
      <c r="AT103" s="57">
        <v>0.83</v>
      </c>
      <c r="AU103" s="56">
        <v>78.8</v>
      </c>
      <c r="AV103" s="57">
        <v>77.900000000000006</v>
      </c>
      <c r="AW103" s="57">
        <f t="shared" si="60"/>
        <v>2.1999999999999904</v>
      </c>
      <c r="AX103" s="57">
        <f t="shared" si="61"/>
        <v>118.05972286374082</v>
      </c>
      <c r="AY103" s="60"/>
      <c r="AZ103" s="60"/>
      <c r="BA103" s="30">
        <v>0.23094688221709006</v>
      </c>
      <c r="BB103" s="102">
        <f t="shared" si="66"/>
        <v>232.36299999999997</v>
      </c>
      <c r="BC103" s="50">
        <v>0.20833333333333401</v>
      </c>
      <c r="BD103" s="30">
        <v>11</v>
      </c>
      <c r="BE103" s="57">
        <v>-1</v>
      </c>
      <c r="BF103" s="57">
        <v>0.83</v>
      </c>
      <c r="BG103" s="56">
        <v>78.8</v>
      </c>
      <c r="BH103" s="57">
        <v>83.3</v>
      </c>
      <c r="BI103" s="57">
        <f t="shared" si="62"/>
        <v>-3.2000000000000011</v>
      </c>
      <c r="BJ103" s="57">
        <f t="shared" si="63"/>
        <v>-171.72323325635108</v>
      </c>
      <c r="BK103" s="60"/>
      <c r="BL103" s="60"/>
      <c r="BM103" s="60"/>
      <c r="BN103" s="60"/>
      <c r="BO103" s="60"/>
      <c r="BP103" s="35"/>
      <c r="BQ103" s="60"/>
      <c r="BR103" s="60"/>
    </row>
    <row r="104" spans="5:70" x14ac:dyDescent="0.25">
      <c r="E104" s="30">
        <v>0.23094688221709006</v>
      </c>
      <c r="F104" s="102">
        <f t="shared" si="64"/>
        <v>260.483</v>
      </c>
      <c r="G104" s="50">
        <v>0.25</v>
      </c>
      <c r="H104" s="30">
        <v>15</v>
      </c>
      <c r="I104" s="47">
        <v>-1</v>
      </c>
      <c r="J104" s="47">
        <v>0.83</v>
      </c>
      <c r="K104" s="47">
        <v>96.8</v>
      </c>
      <c r="L104" s="46">
        <v>80</v>
      </c>
      <c r="M104" s="47">
        <f t="shared" si="51"/>
        <v>21.419999999999995</v>
      </c>
      <c r="N104" s="47">
        <f t="shared" si="67"/>
        <v>1288.5787205542722</v>
      </c>
      <c r="O104" s="57">
        <v>-0.125</v>
      </c>
      <c r="P104" s="57">
        <v>0.83</v>
      </c>
      <c r="Q104" s="57">
        <v>98.6</v>
      </c>
      <c r="R104" s="56">
        <v>80</v>
      </c>
      <c r="S104" s="57">
        <f t="shared" si="52"/>
        <v>23.946249999999992</v>
      </c>
      <c r="T104" s="57">
        <f t="shared" si="53"/>
        <v>1440.5522029445722</v>
      </c>
      <c r="U104" s="47">
        <v>-0.125</v>
      </c>
      <c r="V104" s="47">
        <v>0.83</v>
      </c>
      <c r="W104" s="47">
        <v>95</v>
      </c>
      <c r="X104" s="46">
        <v>80</v>
      </c>
      <c r="Y104" s="47">
        <f t="shared" si="54"/>
        <v>20.346249999999998</v>
      </c>
      <c r="Z104" s="47">
        <f t="shared" si="55"/>
        <v>1223.9843507505771</v>
      </c>
      <c r="AA104" s="57">
        <v>-0.125</v>
      </c>
      <c r="AB104" s="57">
        <v>0.83</v>
      </c>
      <c r="AC104" s="57">
        <v>96.8</v>
      </c>
      <c r="AD104" s="56">
        <v>80</v>
      </c>
      <c r="AE104" s="57">
        <f t="shared" si="56"/>
        <v>22.146249999999995</v>
      </c>
      <c r="AF104" s="57">
        <f t="shared" si="57"/>
        <v>1332.2682768475747</v>
      </c>
      <c r="AG104" s="47">
        <v>-0.125</v>
      </c>
      <c r="AH104" s="47">
        <v>0.83</v>
      </c>
      <c r="AI104" s="47">
        <v>96.8</v>
      </c>
      <c r="AJ104" s="46">
        <v>80</v>
      </c>
      <c r="AK104" s="47">
        <f t="shared" si="58"/>
        <v>22.146249999999995</v>
      </c>
      <c r="AL104" s="47">
        <f t="shared" si="59"/>
        <v>1332.2682768475747</v>
      </c>
      <c r="AM104" s="60"/>
      <c r="AN104" s="60"/>
      <c r="AO104" s="30">
        <v>0.23094688221709006</v>
      </c>
      <c r="AP104" s="102">
        <f t="shared" si="65"/>
        <v>232.36299999999997</v>
      </c>
      <c r="AQ104" s="50">
        <v>0.25</v>
      </c>
      <c r="AR104" s="30">
        <v>9</v>
      </c>
      <c r="AS104" s="57">
        <v>-1</v>
      </c>
      <c r="AT104" s="57">
        <v>0.83</v>
      </c>
      <c r="AU104" s="56">
        <v>78.8</v>
      </c>
      <c r="AV104" s="57">
        <v>77.540000000000006</v>
      </c>
      <c r="AW104" s="57">
        <f t="shared" si="60"/>
        <v>0.89999999999999059</v>
      </c>
      <c r="AX104" s="57">
        <f t="shared" si="61"/>
        <v>48.297159353348221</v>
      </c>
      <c r="AY104" s="60"/>
      <c r="AZ104" s="60"/>
      <c r="BA104" s="30">
        <v>0.23094688221709006</v>
      </c>
      <c r="BB104" s="102">
        <f t="shared" si="66"/>
        <v>232.36299999999997</v>
      </c>
      <c r="BC104" s="50">
        <v>0.25</v>
      </c>
      <c r="BD104" s="30">
        <v>9</v>
      </c>
      <c r="BE104" s="57">
        <v>-1</v>
      </c>
      <c r="BF104" s="57">
        <v>0.83</v>
      </c>
      <c r="BG104" s="56">
        <v>78.8</v>
      </c>
      <c r="BH104" s="57">
        <v>83.3</v>
      </c>
      <c r="BI104" s="57">
        <f t="shared" si="62"/>
        <v>-4.8600000000000003</v>
      </c>
      <c r="BJ104" s="57">
        <f t="shared" si="63"/>
        <v>-260.80466050808315</v>
      </c>
      <c r="BK104" s="60"/>
      <c r="BL104" s="60"/>
      <c r="BM104" s="60"/>
      <c r="BN104" s="60"/>
      <c r="BO104" s="60"/>
      <c r="BP104" s="35"/>
      <c r="BQ104" s="60"/>
      <c r="BR104" s="60"/>
    </row>
    <row r="105" spans="5:70" x14ac:dyDescent="0.25">
      <c r="E105" s="30">
        <v>0.23094688221709006</v>
      </c>
      <c r="F105" s="102">
        <f t="shared" si="64"/>
        <v>260.483</v>
      </c>
      <c r="G105" s="50">
        <v>0.29166666666666702</v>
      </c>
      <c r="H105" s="30">
        <v>13</v>
      </c>
      <c r="I105" s="47">
        <v>-1</v>
      </c>
      <c r="J105" s="47">
        <v>0.83</v>
      </c>
      <c r="K105" s="47">
        <v>96.8</v>
      </c>
      <c r="L105" s="46">
        <v>80</v>
      </c>
      <c r="M105" s="47">
        <f t="shared" si="51"/>
        <v>19.759999999999998</v>
      </c>
      <c r="N105" s="47">
        <f t="shared" si="67"/>
        <v>1188.7168775981522</v>
      </c>
      <c r="O105" s="57">
        <v>-0.125</v>
      </c>
      <c r="P105" s="57">
        <v>0.83</v>
      </c>
      <c r="Q105" s="57">
        <v>98.6</v>
      </c>
      <c r="R105" s="56">
        <v>80</v>
      </c>
      <c r="S105" s="57">
        <f t="shared" si="52"/>
        <v>22.286249999999995</v>
      </c>
      <c r="T105" s="57">
        <f t="shared" si="53"/>
        <v>1340.6903599884522</v>
      </c>
      <c r="U105" s="47">
        <v>-0.125</v>
      </c>
      <c r="V105" s="47">
        <v>0.83</v>
      </c>
      <c r="W105" s="47">
        <v>95</v>
      </c>
      <c r="X105" s="46">
        <v>80</v>
      </c>
      <c r="Y105" s="47">
        <f t="shared" si="54"/>
        <v>18.686250000000001</v>
      </c>
      <c r="Z105" s="47">
        <f t="shared" si="55"/>
        <v>1124.1225077944573</v>
      </c>
      <c r="AA105" s="57">
        <v>-0.125</v>
      </c>
      <c r="AB105" s="57">
        <v>0.83</v>
      </c>
      <c r="AC105" s="57">
        <v>96.8</v>
      </c>
      <c r="AD105" s="56">
        <v>80</v>
      </c>
      <c r="AE105" s="57">
        <f t="shared" si="56"/>
        <v>20.486249999999998</v>
      </c>
      <c r="AF105" s="57">
        <f t="shared" si="57"/>
        <v>1232.4064338914548</v>
      </c>
      <c r="AG105" s="47">
        <v>-0.125</v>
      </c>
      <c r="AH105" s="47">
        <v>0.83</v>
      </c>
      <c r="AI105" s="47">
        <v>96.8</v>
      </c>
      <c r="AJ105" s="46">
        <v>80</v>
      </c>
      <c r="AK105" s="47">
        <f t="shared" si="58"/>
        <v>20.486249999999998</v>
      </c>
      <c r="AL105" s="47">
        <f t="shared" si="59"/>
        <v>1232.4064338914548</v>
      </c>
      <c r="AM105" s="60"/>
      <c r="AN105" s="60"/>
      <c r="AO105" s="30">
        <v>0.23094688221709006</v>
      </c>
      <c r="AP105" s="102">
        <f t="shared" si="65"/>
        <v>232.36299999999997</v>
      </c>
      <c r="AQ105" s="50">
        <v>0.29166666666666702</v>
      </c>
      <c r="AR105" s="30">
        <v>8</v>
      </c>
      <c r="AS105" s="57">
        <v>-1</v>
      </c>
      <c r="AT105" s="57">
        <v>0.83</v>
      </c>
      <c r="AU105" s="56">
        <v>78.8</v>
      </c>
      <c r="AV105" s="57">
        <v>79.34</v>
      </c>
      <c r="AW105" s="57">
        <f t="shared" si="60"/>
        <v>-1.7300000000000066</v>
      </c>
      <c r="AX105" s="57">
        <f t="shared" si="61"/>
        <v>-92.837872979215135</v>
      </c>
      <c r="AY105" s="60"/>
      <c r="AZ105" s="60"/>
      <c r="BA105" s="30">
        <v>0.23094688221709006</v>
      </c>
      <c r="BB105" s="102">
        <f t="shared" si="66"/>
        <v>232.36299999999997</v>
      </c>
      <c r="BC105" s="50">
        <v>0.29166666666666702</v>
      </c>
      <c r="BD105" s="30">
        <v>8</v>
      </c>
      <c r="BE105" s="57">
        <v>-1</v>
      </c>
      <c r="BF105" s="57">
        <v>0.83</v>
      </c>
      <c r="BG105" s="56">
        <v>78.8</v>
      </c>
      <c r="BH105" s="57">
        <v>82.94</v>
      </c>
      <c r="BI105" s="57">
        <f t="shared" si="62"/>
        <v>-5.330000000000001</v>
      </c>
      <c r="BJ105" s="57">
        <f t="shared" si="63"/>
        <v>-286.02651039260974</v>
      </c>
      <c r="BK105" s="60"/>
      <c r="BL105" s="60"/>
      <c r="BM105" s="60"/>
      <c r="BN105" s="60"/>
      <c r="BO105" s="60"/>
      <c r="BP105" s="35"/>
      <c r="BQ105" s="60"/>
      <c r="BR105" s="60"/>
    </row>
    <row r="106" spans="5:70" x14ac:dyDescent="0.25">
      <c r="E106" s="30">
        <v>0.23094688221709006</v>
      </c>
      <c r="F106" s="102">
        <f t="shared" si="64"/>
        <v>260.483</v>
      </c>
      <c r="G106" s="50">
        <v>0.33333333333333398</v>
      </c>
      <c r="H106" s="30">
        <v>11</v>
      </c>
      <c r="I106" s="47">
        <v>-1</v>
      </c>
      <c r="J106" s="47">
        <v>0.83</v>
      </c>
      <c r="K106" s="47">
        <v>96.8</v>
      </c>
      <c r="L106" s="46">
        <v>80</v>
      </c>
      <c r="M106" s="47">
        <f t="shared" si="51"/>
        <v>18.099999999999994</v>
      </c>
      <c r="N106" s="47">
        <f t="shared" si="67"/>
        <v>1088.855034642032</v>
      </c>
      <c r="O106" s="57">
        <v>-0.125</v>
      </c>
      <c r="P106" s="57">
        <v>0.83</v>
      </c>
      <c r="Q106" s="57">
        <v>98.6</v>
      </c>
      <c r="R106" s="56">
        <v>80</v>
      </c>
      <c r="S106" s="57">
        <f t="shared" si="52"/>
        <v>20.626249999999992</v>
      </c>
      <c r="T106" s="57">
        <f t="shared" si="53"/>
        <v>1240.828517032332</v>
      </c>
      <c r="U106" s="47">
        <v>-0.125</v>
      </c>
      <c r="V106" s="47">
        <v>0.83</v>
      </c>
      <c r="W106" s="47">
        <v>95</v>
      </c>
      <c r="X106" s="46">
        <v>80</v>
      </c>
      <c r="Y106" s="47">
        <f t="shared" si="54"/>
        <v>17.026249999999997</v>
      </c>
      <c r="Z106" s="47">
        <f t="shared" si="55"/>
        <v>1024.2606648383369</v>
      </c>
      <c r="AA106" s="57">
        <v>-0.125</v>
      </c>
      <c r="AB106" s="57">
        <v>0.83</v>
      </c>
      <c r="AC106" s="57">
        <v>96.8</v>
      </c>
      <c r="AD106" s="56">
        <v>80</v>
      </c>
      <c r="AE106" s="57">
        <f t="shared" si="56"/>
        <v>18.826249999999995</v>
      </c>
      <c r="AF106" s="57">
        <f t="shared" si="57"/>
        <v>1132.5445909353346</v>
      </c>
      <c r="AG106" s="47">
        <v>-0.125</v>
      </c>
      <c r="AH106" s="47">
        <v>0.83</v>
      </c>
      <c r="AI106" s="47">
        <v>96.8</v>
      </c>
      <c r="AJ106" s="46">
        <v>80</v>
      </c>
      <c r="AK106" s="47">
        <f t="shared" si="58"/>
        <v>18.826249999999995</v>
      </c>
      <c r="AL106" s="47">
        <f t="shared" si="59"/>
        <v>1132.5445909353346</v>
      </c>
      <c r="AM106" s="60"/>
      <c r="AN106" s="60"/>
      <c r="AO106" s="30">
        <v>0.23094688221709006</v>
      </c>
      <c r="AP106" s="102">
        <f t="shared" si="65"/>
        <v>232.36299999999997</v>
      </c>
      <c r="AQ106" s="50">
        <v>0.33333333333333398</v>
      </c>
      <c r="AR106" s="30">
        <v>9</v>
      </c>
      <c r="AS106" s="57">
        <v>-1</v>
      </c>
      <c r="AT106" s="57">
        <v>0.83</v>
      </c>
      <c r="AU106" s="56">
        <v>78.8</v>
      </c>
      <c r="AV106" s="57">
        <v>82.759999999999991</v>
      </c>
      <c r="AW106" s="57">
        <f t="shared" si="60"/>
        <v>-4.3199999999999941</v>
      </c>
      <c r="AX106" s="57">
        <f t="shared" si="61"/>
        <v>-231.82636489607356</v>
      </c>
      <c r="AY106" s="60"/>
      <c r="AZ106" s="60"/>
      <c r="BA106" s="30">
        <v>0.23094688221709006</v>
      </c>
      <c r="BB106" s="102">
        <f t="shared" si="66"/>
        <v>232.36299999999997</v>
      </c>
      <c r="BC106" s="50">
        <v>0.33333333333333398</v>
      </c>
      <c r="BD106" s="30">
        <v>9</v>
      </c>
      <c r="BE106" s="57">
        <v>-1</v>
      </c>
      <c r="BF106" s="57">
        <v>0.83</v>
      </c>
      <c r="BG106" s="56">
        <v>78.8</v>
      </c>
      <c r="BH106" s="57">
        <v>84.56</v>
      </c>
      <c r="BI106" s="57">
        <f t="shared" si="62"/>
        <v>-6.1200000000000054</v>
      </c>
      <c r="BJ106" s="57">
        <f t="shared" si="63"/>
        <v>-328.42068360277165</v>
      </c>
      <c r="BK106" s="60"/>
      <c r="BL106" s="60"/>
      <c r="BM106" s="60"/>
      <c r="BN106" s="60"/>
      <c r="BO106" s="60"/>
      <c r="BP106" s="35"/>
      <c r="BQ106" s="60"/>
      <c r="BR106" s="60"/>
    </row>
    <row r="107" spans="5:70" x14ac:dyDescent="0.25">
      <c r="E107" s="30">
        <v>0.23094688221709006</v>
      </c>
      <c r="F107" s="102">
        <f t="shared" si="64"/>
        <v>260.483</v>
      </c>
      <c r="G107" s="50">
        <v>0.375</v>
      </c>
      <c r="H107" s="30">
        <v>10</v>
      </c>
      <c r="I107" s="47">
        <v>-1</v>
      </c>
      <c r="J107" s="47">
        <v>0.83</v>
      </c>
      <c r="K107" s="47">
        <v>96.8</v>
      </c>
      <c r="L107" s="46">
        <v>80</v>
      </c>
      <c r="M107" s="47">
        <f t="shared" si="51"/>
        <v>17.269999999999996</v>
      </c>
      <c r="N107" s="47">
        <f t="shared" si="67"/>
        <v>1038.9241131639719</v>
      </c>
      <c r="O107" s="57">
        <v>-0.125</v>
      </c>
      <c r="P107" s="57">
        <v>0.83</v>
      </c>
      <c r="Q107" s="57">
        <v>98.6</v>
      </c>
      <c r="R107" s="56">
        <v>80</v>
      </c>
      <c r="S107" s="57">
        <f t="shared" si="52"/>
        <v>19.796249999999993</v>
      </c>
      <c r="T107" s="57">
        <f t="shared" si="53"/>
        <v>1190.8975955542721</v>
      </c>
      <c r="U107" s="47">
        <v>-0.125</v>
      </c>
      <c r="V107" s="47">
        <v>0.83</v>
      </c>
      <c r="W107" s="47">
        <v>95</v>
      </c>
      <c r="X107" s="46">
        <v>80</v>
      </c>
      <c r="Y107" s="47">
        <f t="shared" si="54"/>
        <v>16.196249999999999</v>
      </c>
      <c r="Z107" s="47">
        <f t="shared" si="55"/>
        <v>974.32974336027701</v>
      </c>
      <c r="AA107" s="57">
        <v>-0.125</v>
      </c>
      <c r="AB107" s="57">
        <v>0.83</v>
      </c>
      <c r="AC107" s="57">
        <v>96.8</v>
      </c>
      <c r="AD107" s="56">
        <v>80</v>
      </c>
      <c r="AE107" s="57">
        <f t="shared" si="56"/>
        <v>17.996249999999996</v>
      </c>
      <c r="AF107" s="57">
        <f t="shared" si="57"/>
        <v>1082.6136694572745</v>
      </c>
      <c r="AG107" s="47">
        <v>-0.125</v>
      </c>
      <c r="AH107" s="47">
        <v>0.83</v>
      </c>
      <c r="AI107" s="47">
        <v>96.8</v>
      </c>
      <c r="AJ107" s="46">
        <v>80</v>
      </c>
      <c r="AK107" s="47">
        <f t="shared" si="58"/>
        <v>17.996249999999996</v>
      </c>
      <c r="AL107" s="47">
        <f t="shared" si="59"/>
        <v>1082.6136694572745</v>
      </c>
      <c r="AM107" s="60"/>
      <c r="AN107" s="60"/>
      <c r="AO107" s="30">
        <v>0.23094688221709006</v>
      </c>
      <c r="AP107" s="102">
        <f t="shared" si="65"/>
        <v>232.36299999999997</v>
      </c>
      <c r="AQ107" s="50">
        <v>0.375</v>
      </c>
      <c r="AR107" s="30">
        <v>12</v>
      </c>
      <c r="AS107" s="57">
        <v>-1</v>
      </c>
      <c r="AT107" s="57">
        <v>0.83</v>
      </c>
      <c r="AU107" s="56">
        <v>78.8</v>
      </c>
      <c r="AV107" s="57">
        <v>87.61999999999999</v>
      </c>
      <c r="AW107" s="57">
        <f t="shared" si="60"/>
        <v>-6.6899999999999942</v>
      </c>
      <c r="AX107" s="57">
        <f t="shared" si="61"/>
        <v>-359.00888452655852</v>
      </c>
      <c r="AY107" s="60"/>
      <c r="AZ107" s="60"/>
      <c r="BA107" s="30">
        <v>0.23094688221709006</v>
      </c>
      <c r="BB107" s="102">
        <f t="shared" si="66"/>
        <v>232.36299999999997</v>
      </c>
      <c r="BC107" s="50">
        <v>0.375</v>
      </c>
      <c r="BD107" s="30">
        <v>12</v>
      </c>
      <c r="BE107" s="57">
        <v>-1</v>
      </c>
      <c r="BF107" s="57">
        <v>0.83</v>
      </c>
      <c r="BG107" s="56">
        <v>78.8</v>
      </c>
      <c r="BH107" s="57">
        <v>87.080000000000013</v>
      </c>
      <c r="BI107" s="57">
        <f t="shared" si="62"/>
        <v>-6.1500000000000163</v>
      </c>
      <c r="BJ107" s="57">
        <f t="shared" si="63"/>
        <v>-330.03058891455049</v>
      </c>
      <c r="BK107" s="60"/>
      <c r="BL107" s="60"/>
      <c r="BM107" s="60"/>
      <c r="BN107" s="60"/>
      <c r="BO107" s="60"/>
      <c r="BP107" s="35"/>
      <c r="BQ107" s="60"/>
      <c r="BR107" s="60"/>
    </row>
    <row r="108" spans="5:70" x14ac:dyDescent="0.25">
      <c r="E108" s="30">
        <v>0.23094688221709006</v>
      </c>
      <c r="F108" s="102">
        <f t="shared" si="64"/>
        <v>260.483</v>
      </c>
      <c r="G108" s="50">
        <v>0.41666666666666702</v>
      </c>
      <c r="H108" s="30">
        <v>9</v>
      </c>
      <c r="I108" s="47">
        <v>-1</v>
      </c>
      <c r="J108" s="47">
        <v>0.83</v>
      </c>
      <c r="K108" s="47">
        <v>96.8</v>
      </c>
      <c r="L108" s="46">
        <v>80</v>
      </c>
      <c r="M108" s="47">
        <f t="shared" si="51"/>
        <v>16.439999999999998</v>
      </c>
      <c r="N108" s="47">
        <f t="shared" si="67"/>
        <v>988.99319168591205</v>
      </c>
      <c r="O108" s="57">
        <v>-0.125</v>
      </c>
      <c r="P108" s="57">
        <v>0.83</v>
      </c>
      <c r="Q108" s="57">
        <v>98.6</v>
      </c>
      <c r="R108" s="56">
        <v>80</v>
      </c>
      <c r="S108" s="57">
        <f t="shared" si="52"/>
        <v>18.966249999999995</v>
      </c>
      <c r="T108" s="57">
        <f t="shared" si="53"/>
        <v>1140.966674076212</v>
      </c>
      <c r="U108" s="47">
        <v>-0.125</v>
      </c>
      <c r="V108" s="47">
        <v>0.83</v>
      </c>
      <c r="W108" s="47">
        <v>95</v>
      </c>
      <c r="X108" s="46">
        <v>80</v>
      </c>
      <c r="Y108" s="47">
        <f t="shared" si="54"/>
        <v>15.366250000000001</v>
      </c>
      <c r="Z108" s="47">
        <f t="shared" si="55"/>
        <v>924.39882188221713</v>
      </c>
      <c r="AA108" s="57">
        <v>-0.125</v>
      </c>
      <c r="AB108" s="57">
        <v>0.83</v>
      </c>
      <c r="AC108" s="57">
        <v>96.8</v>
      </c>
      <c r="AD108" s="56">
        <v>80</v>
      </c>
      <c r="AE108" s="57">
        <f t="shared" si="56"/>
        <v>17.166249999999998</v>
      </c>
      <c r="AF108" s="57">
        <f t="shared" si="57"/>
        <v>1032.6827479792146</v>
      </c>
      <c r="AG108" s="47">
        <v>-0.125</v>
      </c>
      <c r="AH108" s="47">
        <v>0.83</v>
      </c>
      <c r="AI108" s="47">
        <v>96.8</v>
      </c>
      <c r="AJ108" s="46">
        <v>80</v>
      </c>
      <c r="AK108" s="47">
        <f t="shared" si="58"/>
        <v>17.166249999999998</v>
      </c>
      <c r="AL108" s="47">
        <f t="shared" si="59"/>
        <v>1032.6827479792146</v>
      </c>
      <c r="AM108" s="60"/>
      <c r="AN108" s="60"/>
      <c r="AO108" s="30">
        <v>0.23094688221709006</v>
      </c>
      <c r="AP108" s="102">
        <f t="shared" si="65"/>
        <v>232.36299999999997</v>
      </c>
      <c r="AQ108" s="50">
        <v>0.41666666666666702</v>
      </c>
      <c r="AR108" s="30">
        <v>17</v>
      </c>
      <c r="AS108" s="57">
        <v>-1</v>
      </c>
      <c r="AT108" s="57">
        <v>0.83</v>
      </c>
      <c r="AU108" s="56">
        <v>87.8</v>
      </c>
      <c r="AV108" s="57">
        <v>95.36</v>
      </c>
      <c r="AW108" s="57">
        <f t="shared" si="60"/>
        <v>-1.2800000000000029</v>
      </c>
      <c r="AX108" s="57">
        <f t="shared" si="61"/>
        <v>-68.689293302540563</v>
      </c>
      <c r="AY108" s="60"/>
      <c r="AZ108" s="60"/>
      <c r="BA108" s="30">
        <v>0.23094688221709006</v>
      </c>
      <c r="BB108" s="102">
        <f t="shared" si="66"/>
        <v>232.36299999999997</v>
      </c>
      <c r="BC108" s="50">
        <v>0.41666666666666702</v>
      </c>
      <c r="BD108" s="30">
        <v>17</v>
      </c>
      <c r="BE108" s="57">
        <v>-1</v>
      </c>
      <c r="BF108" s="57">
        <v>0.83</v>
      </c>
      <c r="BG108" s="56">
        <v>87.8</v>
      </c>
      <c r="BH108" s="57">
        <v>92.11999999999999</v>
      </c>
      <c r="BI108" s="57">
        <f t="shared" si="62"/>
        <v>1.9600000000000062</v>
      </c>
      <c r="BJ108" s="57">
        <f t="shared" si="63"/>
        <v>105.18048036951534</v>
      </c>
      <c r="BK108" s="60"/>
      <c r="BL108" s="60"/>
      <c r="BM108" s="60"/>
      <c r="BN108" s="60"/>
      <c r="BO108" s="60"/>
      <c r="BP108" s="35"/>
      <c r="BQ108" s="60"/>
      <c r="BR108" s="60"/>
    </row>
    <row r="109" spans="5:70" x14ac:dyDescent="0.25">
      <c r="E109" s="30">
        <v>0.23094688221709006</v>
      </c>
      <c r="F109" s="102">
        <f t="shared" si="64"/>
        <v>260.483</v>
      </c>
      <c r="G109" s="50">
        <v>0.45833333333333398</v>
      </c>
      <c r="H109" s="30">
        <v>9</v>
      </c>
      <c r="I109" s="47">
        <v>-1</v>
      </c>
      <c r="J109" s="47">
        <v>0.83</v>
      </c>
      <c r="K109" s="47">
        <v>96.8</v>
      </c>
      <c r="L109" s="46">
        <v>80</v>
      </c>
      <c r="M109" s="47">
        <f t="shared" si="51"/>
        <v>16.439999999999998</v>
      </c>
      <c r="N109" s="47">
        <f t="shared" si="67"/>
        <v>988.99319168591205</v>
      </c>
      <c r="O109" s="57">
        <v>-0.125</v>
      </c>
      <c r="P109" s="57">
        <v>0.83</v>
      </c>
      <c r="Q109" s="57">
        <v>98.6</v>
      </c>
      <c r="R109" s="56">
        <v>80</v>
      </c>
      <c r="S109" s="57">
        <f t="shared" si="52"/>
        <v>18.966249999999995</v>
      </c>
      <c r="T109" s="57">
        <f t="shared" si="53"/>
        <v>1140.966674076212</v>
      </c>
      <c r="U109" s="47">
        <v>-0.125</v>
      </c>
      <c r="V109" s="47">
        <v>0.83</v>
      </c>
      <c r="W109" s="47">
        <v>95</v>
      </c>
      <c r="X109" s="46">
        <v>80</v>
      </c>
      <c r="Y109" s="47">
        <f t="shared" si="54"/>
        <v>15.366250000000001</v>
      </c>
      <c r="Z109" s="47">
        <f t="shared" si="55"/>
        <v>924.39882188221713</v>
      </c>
      <c r="AA109" s="57">
        <v>-0.125</v>
      </c>
      <c r="AB109" s="57">
        <v>0.83</v>
      </c>
      <c r="AC109" s="57">
        <v>96.8</v>
      </c>
      <c r="AD109" s="56">
        <v>80</v>
      </c>
      <c r="AE109" s="57">
        <f t="shared" si="56"/>
        <v>17.166249999999998</v>
      </c>
      <c r="AF109" s="57">
        <f t="shared" si="57"/>
        <v>1032.6827479792146</v>
      </c>
      <c r="AG109" s="47">
        <v>-0.125</v>
      </c>
      <c r="AH109" s="47">
        <v>0.83</v>
      </c>
      <c r="AI109" s="47">
        <v>96.8</v>
      </c>
      <c r="AJ109" s="46">
        <v>80</v>
      </c>
      <c r="AK109" s="47">
        <f t="shared" si="58"/>
        <v>17.166249999999998</v>
      </c>
      <c r="AL109" s="47">
        <f t="shared" si="59"/>
        <v>1032.6827479792146</v>
      </c>
      <c r="AM109" s="60"/>
      <c r="AN109" s="60"/>
      <c r="AO109" s="30">
        <v>0.23094688221709006</v>
      </c>
      <c r="AP109" s="102">
        <f t="shared" si="65"/>
        <v>232.36299999999997</v>
      </c>
      <c r="AQ109" s="50">
        <v>0.45833333333333398</v>
      </c>
      <c r="AR109" s="30">
        <v>22</v>
      </c>
      <c r="AS109" s="57">
        <v>-1</v>
      </c>
      <c r="AT109" s="57">
        <v>0.83</v>
      </c>
      <c r="AU109" s="56">
        <v>91.4</v>
      </c>
      <c r="AV109" s="57">
        <v>100.94</v>
      </c>
      <c r="AW109" s="57">
        <f t="shared" si="60"/>
        <v>0.89000000000000767</v>
      </c>
      <c r="AX109" s="57">
        <f t="shared" si="61"/>
        <v>47.760524249423042</v>
      </c>
      <c r="AY109" s="60"/>
      <c r="AZ109" s="60"/>
      <c r="BA109" s="30">
        <v>0.23094688221709006</v>
      </c>
      <c r="BB109" s="102">
        <f t="shared" si="66"/>
        <v>232.36299999999997</v>
      </c>
      <c r="BC109" s="50">
        <v>0.45833333333333398</v>
      </c>
      <c r="BD109" s="30">
        <v>22</v>
      </c>
      <c r="BE109" s="57">
        <v>-1</v>
      </c>
      <c r="BF109" s="57">
        <v>0.83</v>
      </c>
      <c r="BG109" s="56">
        <v>91.4</v>
      </c>
      <c r="BH109" s="57">
        <v>94.82</v>
      </c>
      <c r="BI109" s="57">
        <f t="shared" si="62"/>
        <v>7.0100000000000122</v>
      </c>
      <c r="BJ109" s="57">
        <f t="shared" si="63"/>
        <v>376.18120785219463</v>
      </c>
      <c r="BK109" s="60"/>
      <c r="BL109" s="60"/>
      <c r="BM109" s="60"/>
      <c r="BN109" s="60"/>
      <c r="BO109" s="60"/>
      <c r="BP109" s="35"/>
      <c r="BQ109" s="60"/>
      <c r="BR109" s="60"/>
    </row>
    <row r="110" spans="5:70" x14ac:dyDescent="0.25">
      <c r="E110" s="30">
        <v>0.23094688221709006</v>
      </c>
      <c r="F110" s="102">
        <f t="shared" si="64"/>
        <v>260.483</v>
      </c>
      <c r="G110" s="50">
        <v>0.5</v>
      </c>
      <c r="H110" s="30">
        <v>9</v>
      </c>
      <c r="I110" s="47">
        <v>-1</v>
      </c>
      <c r="J110" s="47">
        <v>0.83</v>
      </c>
      <c r="K110" s="47">
        <v>96.8</v>
      </c>
      <c r="L110" s="46">
        <v>80</v>
      </c>
      <c r="M110" s="47">
        <f t="shared" si="51"/>
        <v>16.439999999999998</v>
      </c>
      <c r="N110" s="47">
        <f t="shared" si="67"/>
        <v>988.99319168591205</v>
      </c>
      <c r="O110" s="57">
        <v>-0.125</v>
      </c>
      <c r="P110" s="57">
        <v>0.83</v>
      </c>
      <c r="Q110" s="57">
        <v>98.6</v>
      </c>
      <c r="R110" s="56">
        <v>80</v>
      </c>
      <c r="S110" s="57">
        <f t="shared" si="52"/>
        <v>18.966249999999995</v>
      </c>
      <c r="T110" s="57">
        <f t="shared" si="53"/>
        <v>1140.966674076212</v>
      </c>
      <c r="U110" s="47">
        <v>-0.125</v>
      </c>
      <c r="V110" s="47">
        <v>0.83</v>
      </c>
      <c r="W110" s="47">
        <v>95</v>
      </c>
      <c r="X110" s="46">
        <v>80</v>
      </c>
      <c r="Y110" s="47">
        <f t="shared" si="54"/>
        <v>15.366250000000001</v>
      </c>
      <c r="Z110" s="47">
        <f t="shared" si="55"/>
        <v>924.39882188221713</v>
      </c>
      <c r="AA110" s="57">
        <v>-0.125</v>
      </c>
      <c r="AB110" s="57">
        <v>0.83</v>
      </c>
      <c r="AC110" s="57">
        <v>96.8</v>
      </c>
      <c r="AD110" s="56">
        <v>80</v>
      </c>
      <c r="AE110" s="57">
        <f t="shared" si="56"/>
        <v>17.166249999999998</v>
      </c>
      <c r="AF110" s="57">
        <f t="shared" si="57"/>
        <v>1032.6827479792146</v>
      </c>
      <c r="AG110" s="47">
        <v>-0.125</v>
      </c>
      <c r="AH110" s="47">
        <v>0.83</v>
      </c>
      <c r="AI110" s="47">
        <v>96.8</v>
      </c>
      <c r="AJ110" s="46">
        <v>80</v>
      </c>
      <c r="AK110" s="47">
        <f t="shared" si="58"/>
        <v>17.166249999999998</v>
      </c>
      <c r="AL110" s="47">
        <f t="shared" si="59"/>
        <v>1032.6827479792146</v>
      </c>
      <c r="AM110" s="60"/>
      <c r="AN110" s="60"/>
      <c r="AO110" s="30">
        <v>0.23094688221709006</v>
      </c>
      <c r="AP110" s="102">
        <f t="shared" si="65"/>
        <v>232.36299999999997</v>
      </c>
      <c r="AQ110" s="50">
        <v>0.5</v>
      </c>
      <c r="AR110" s="30">
        <v>27</v>
      </c>
      <c r="AS110" s="57">
        <v>-1</v>
      </c>
      <c r="AT110" s="57">
        <v>0.83</v>
      </c>
      <c r="AU110" s="56">
        <v>91.4</v>
      </c>
      <c r="AV110" s="57">
        <v>107.24</v>
      </c>
      <c r="AW110" s="57">
        <f t="shared" si="60"/>
        <v>-1.2599999999999909</v>
      </c>
      <c r="AX110" s="57">
        <f t="shared" si="61"/>
        <v>-67.616023094687733</v>
      </c>
      <c r="AY110" s="60"/>
      <c r="AZ110" s="60"/>
      <c r="BA110" s="30">
        <v>0.23094688221709006</v>
      </c>
      <c r="BB110" s="102">
        <f t="shared" si="66"/>
        <v>232.36299999999997</v>
      </c>
      <c r="BC110" s="50">
        <v>0.5</v>
      </c>
      <c r="BD110" s="30">
        <v>27</v>
      </c>
      <c r="BE110" s="57">
        <v>-1</v>
      </c>
      <c r="BF110" s="57">
        <v>0.83</v>
      </c>
      <c r="BG110" s="56">
        <v>91.4</v>
      </c>
      <c r="BH110" s="57">
        <v>96.080000000000013</v>
      </c>
      <c r="BI110" s="57">
        <f t="shared" si="62"/>
        <v>9.8999999999999915</v>
      </c>
      <c r="BJ110" s="57">
        <f t="shared" si="63"/>
        <v>531.2687528868355</v>
      </c>
      <c r="BK110" s="60"/>
      <c r="BL110" s="60"/>
      <c r="BM110" s="60"/>
      <c r="BN110" s="60"/>
      <c r="BO110" s="60"/>
      <c r="BP110" s="35"/>
      <c r="BQ110" s="60"/>
      <c r="BR110" s="60"/>
    </row>
    <row r="111" spans="5:70" x14ac:dyDescent="0.25">
      <c r="E111" s="30">
        <v>0.23094688221709006</v>
      </c>
      <c r="F111" s="102">
        <f t="shared" si="64"/>
        <v>260.483</v>
      </c>
      <c r="G111" s="50">
        <v>0.54166666666666696</v>
      </c>
      <c r="H111" s="30">
        <v>10</v>
      </c>
      <c r="I111" s="47">
        <v>-1</v>
      </c>
      <c r="J111" s="47">
        <v>0.83</v>
      </c>
      <c r="K111" s="47">
        <v>96.8</v>
      </c>
      <c r="L111" s="46">
        <v>80</v>
      </c>
      <c r="M111" s="47">
        <f t="shared" si="51"/>
        <v>17.269999999999996</v>
      </c>
      <c r="N111" s="47">
        <f t="shared" si="67"/>
        <v>1038.9241131639719</v>
      </c>
      <c r="O111" s="57">
        <v>-0.125</v>
      </c>
      <c r="P111" s="57">
        <v>0.83</v>
      </c>
      <c r="Q111" s="57">
        <v>98.6</v>
      </c>
      <c r="R111" s="56">
        <v>80</v>
      </c>
      <c r="S111" s="57">
        <f t="shared" si="52"/>
        <v>19.796249999999993</v>
      </c>
      <c r="T111" s="57">
        <f t="shared" si="53"/>
        <v>1190.8975955542721</v>
      </c>
      <c r="U111" s="47">
        <v>-0.125</v>
      </c>
      <c r="V111" s="47">
        <v>0.83</v>
      </c>
      <c r="W111" s="47">
        <v>95</v>
      </c>
      <c r="X111" s="46">
        <v>80</v>
      </c>
      <c r="Y111" s="47">
        <f t="shared" si="54"/>
        <v>16.196249999999999</v>
      </c>
      <c r="Z111" s="47">
        <f t="shared" si="55"/>
        <v>974.32974336027701</v>
      </c>
      <c r="AA111" s="57">
        <v>-0.125</v>
      </c>
      <c r="AB111" s="57">
        <v>0.83</v>
      </c>
      <c r="AC111" s="57">
        <v>96.8</v>
      </c>
      <c r="AD111" s="56">
        <v>80</v>
      </c>
      <c r="AE111" s="57">
        <f t="shared" si="56"/>
        <v>17.996249999999996</v>
      </c>
      <c r="AF111" s="57">
        <f t="shared" si="57"/>
        <v>1082.6136694572745</v>
      </c>
      <c r="AG111" s="47">
        <v>-0.125</v>
      </c>
      <c r="AH111" s="47">
        <v>0.83</v>
      </c>
      <c r="AI111" s="47">
        <v>96.8</v>
      </c>
      <c r="AJ111" s="46">
        <v>80</v>
      </c>
      <c r="AK111" s="47">
        <f t="shared" si="58"/>
        <v>17.996249999999996</v>
      </c>
      <c r="AL111" s="47">
        <f t="shared" si="59"/>
        <v>1082.6136694572745</v>
      </c>
      <c r="AM111" s="60"/>
      <c r="AN111" s="60"/>
      <c r="AO111" s="30">
        <v>0.23094688221709006</v>
      </c>
      <c r="AP111" s="102">
        <f t="shared" si="65"/>
        <v>232.36299999999997</v>
      </c>
      <c r="AQ111" s="50">
        <v>0.54166666666666696</v>
      </c>
      <c r="AR111" s="30">
        <v>30</v>
      </c>
      <c r="AS111" s="57">
        <v>-1</v>
      </c>
      <c r="AT111" s="57">
        <v>0.83</v>
      </c>
      <c r="AU111" s="56">
        <v>93.2</v>
      </c>
      <c r="AV111" s="57">
        <v>107.41999999999999</v>
      </c>
      <c r="AW111" s="57">
        <f t="shared" si="60"/>
        <v>2.8500000000000156</v>
      </c>
      <c r="AX111" s="57">
        <f t="shared" si="61"/>
        <v>152.94100461893848</v>
      </c>
      <c r="AY111" s="60"/>
      <c r="AZ111" s="60"/>
      <c r="BA111" s="30">
        <v>0.23094688221709006</v>
      </c>
      <c r="BB111" s="102">
        <f t="shared" si="66"/>
        <v>232.36299999999997</v>
      </c>
      <c r="BC111" s="50">
        <v>0.54166666666666696</v>
      </c>
      <c r="BD111" s="30">
        <v>30</v>
      </c>
      <c r="BE111" s="57">
        <v>-1</v>
      </c>
      <c r="BF111" s="57">
        <v>0.83</v>
      </c>
      <c r="BG111" s="56">
        <v>93.2</v>
      </c>
      <c r="BH111" s="57">
        <v>93.56</v>
      </c>
      <c r="BI111" s="57">
        <f t="shared" si="62"/>
        <v>16.71</v>
      </c>
      <c r="BJ111" s="57">
        <f t="shared" si="63"/>
        <v>896.71725866050804</v>
      </c>
      <c r="BK111" s="60"/>
      <c r="BL111" s="60"/>
      <c r="BM111" s="60"/>
      <c r="BN111" s="60"/>
      <c r="BO111" s="60"/>
      <c r="BP111" s="35"/>
      <c r="BQ111" s="60"/>
      <c r="BR111" s="60"/>
    </row>
    <row r="112" spans="5:70" x14ac:dyDescent="0.25">
      <c r="E112" s="30">
        <v>0.23094688221709006</v>
      </c>
      <c r="F112" s="102">
        <f t="shared" si="64"/>
        <v>260.483</v>
      </c>
      <c r="G112" s="50">
        <v>0.58333333333333404</v>
      </c>
      <c r="H112" s="30">
        <v>11</v>
      </c>
      <c r="I112" s="47">
        <v>-1</v>
      </c>
      <c r="J112" s="47">
        <v>0.83</v>
      </c>
      <c r="K112" s="47">
        <v>96.8</v>
      </c>
      <c r="L112" s="46">
        <v>80</v>
      </c>
      <c r="M112" s="47">
        <f t="shared" si="51"/>
        <v>18.099999999999994</v>
      </c>
      <c r="N112" s="47">
        <f t="shared" si="67"/>
        <v>1088.855034642032</v>
      </c>
      <c r="O112" s="57">
        <v>-0.125</v>
      </c>
      <c r="P112" s="57">
        <v>0.83</v>
      </c>
      <c r="Q112" s="57">
        <v>98.6</v>
      </c>
      <c r="R112" s="56">
        <v>80</v>
      </c>
      <c r="S112" s="57">
        <f t="shared" si="52"/>
        <v>20.626249999999992</v>
      </c>
      <c r="T112" s="57">
        <f t="shared" si="53"/>
        <v>1240.828517032332</v>
      </c>
      <c r="U112" s="47">
        <v>-0.125</v>
      </c>
      <c r="V112" s="47">
        <v>0.83</v>
      </c>
      <c r="W112" s="47">
        <v>95</v>
      </c>
      <c r="X112" s="46">
        <v>80</v>
      </c>
      <c r="Y112" s="47">
        <f t="shared" si="54"/>
        <v>17.026249999999997</v>
      </c>
      <c r="Z112" s="47">
        <f t="shared" si="55"/>
        <v>1024.2606648383369</v>
      </c>
      <c r="AA112" s="57">
        <v>-0.125</v>
      </c>
      <c r="AB112" s="57">
        <v>0.83</v>
      </c>
      <c r="AC112" s="57">
        <v>96.8</v>
      </c>
      <c r="AD112" s="56">
        <v>80</v>
      </c>
      <c r="AE112" s="57">
        <f t="shared" si="56"/>
        <v>18.826249999999995</v>
      </c>
      <c r="AF112" s="57">
        <f t="shared" si="57"/>
        <v>1132.5445909353346</v>
      </c>
      <c r="AG112" s="47">
        <v>-0.125</v>
      </c>
      <c r="AH112" s="47">
        <v>0.83</v>
      </c>
      <c r="AI112" s="47">
        <v>96.8</v>
      </c>
      <c r="AJ112" s="46">
        <v>80</v>
      </c>
      <c r="AK112" s="47">
        <f t="shared" si="58"/>
        <v>18.826249999999995</v>
      </c>
      <c r="AL112" s="47">
        <f t="shared" si="59"/>
        <v>1132.5445909353346</v>
      </c>
      <c r="AM112" s="60"/>
      <c r="AN112" s="60"/>
      <c r="AO112" s="30">
        <v>0.23094688221709006</v>
      </c>
      <c r="AP112" s="102">
        <f t="shared" si="65"/>
        <v>232.36299999999997</v>
      </c>
      <c r="AQ112" s="50">
        <v>0.58333333333333404</v>
      </c>
      <c r="AR112" s="30">
        <v>32</v>
      </c>
      <c r="AS112" s="57">
        <v>-1</v>
      </c>
      <c r="AT112" s="57">
        <v>0.83</v>
      </c>
      <c r="AU112" s="56">
        <v>95</v>
      </c>
      <c r="AV112" s="57">
        <v>105.61999999999999</v>
      </c>
      <c r="AW112" s="57">
        <f t="shared" si="60"/>
        <v>8.1100000000000101</v>
      </c>
      <c r="AX112" s="57">
        <f t="shared" si="61"/>
        <v>435.21106928406516</v>
      </c>
      <c r="AY112" s="60"/>
      <c r="AZ112" s="60"/>
      <c r="BA112" s="30">
        <v>0.23094688221709006</v>
      </c>
      <c r="BB112" s="102">
        <f t="shared" si="66"/>
        <v>232.36299999999997</v>
      </c>
      <c r="BC112" s="50">
        <v>0.58333333333333404</v>
      </c>
      <c r="BD112" s="30">
        <v>32</v>
      </c>
      <c r="BE112" s="57">
        <v>-1</v>
      </c>
      <c r="BF112" s="57">
        <v>0.83</v>
      </c>
      <c r="BG112" s="56">
        <v>95</v>
      </c>
      <c r="BH112" s="57">
        <v>96.080000000000013</v>
      </c>
      <c r="BI112" s="57">
        <f t="shared" si="62"/>
        <v>17.649999999999988</v>
      </c>
      <c r="BJ112" s="57">
        <f t="shared" si="63"/>
        <v>947.16095842956042</v>
      </c>
      <c r="BK112" s="60"/>
      <c r="BL112" s="60"/>
      <c r="BM112" s="60"/>
      <c r="BN112" s="60"/>
      <c r="BO112" s="60"/>
      <c r="BP112" s="35"/>
      <c r="BQ112" s="60"/>
      <c r="BR112" s="60"/>
    </row>
    <row r="113" spans="5:70" x14ac:dyDescent="0.25">
      <c r="E113" s="30">
        <v>0.23094688221709006</v>
      </c>
      <c r="F113" s="102">
        <f t="shared" si="64"/>
        <v>260.483</v>
      </c>
      <c r="G113" s="50">
        <v>0.625</v>
      </c>
      <c r="H113" s="30">
        <v>14</v>
      </c>
      <c r="I113" s="47">
        <v>-1</v>
      </c>
      <c r="J113" s="47">
        <v>0.83</v>
      </c>
      <c r="K113" s="47">
        <v>96.8</v>
      </c>
      <c r="L113" s="46">
        <v>80</v>
      </c>
      <c r="M113" s="47">
        <f t="shared" si="51"/>
        <v>20.589999999999996</v>
      </c>
      <c r="N113" s="47">
        <f t="shared" si="67"/>
        <v>1238.6477990762121</v>
      </c>
      <c r="O113" s="57">
        <v>-0.125</v>
      </c>
      <c r="P113" s="57">
        <v>0.83</v>
      </c>
      <c r="Q113" s="57">
        <v>98.6</v>
      </c>
      <c r="R113" s="56">
        <v>80</v>
      </c>
      <c r="S113" s="57">
        <f t="shared" si="52"/>
        <v>23.116249999999994</v>
      </c>
      <c r="T113" s="57">
        <f t="shared" si="53"/>
        <v>1390.6212814665123</v>
      </c>
      <c r="U113" s="47">
        <v>-0.125</v>
      </c>
      <c r="V113" s="47">
        <v>0.83</v>
      </c>
      <c r="W113" s="47">
        <v>95</v>
      </c>
      <c r="X113" s="46">
        <v>80</v>
      </c>
      <c r="Y113" s="47">
        <f t="shared" si="54"/>
        <v>19.516249999999999</v>
      </c>
      <c r="Z113" s="47">
        <f t="shared" si="55"/>
        <v>1174.0534292725172</v>
      </c>
      <c r="AA113" s="57">
        <v>-0.125</v>
      </c>
      <c r="AB113" s="57">
        <v>0.83</v>
      </c>
      <c r="AC113" s="57">
        <v>96.8</v>
      </c>
      <c r="AD113" s="56">
        <v>80</v>
      </c>
      <c r="AE113" s="57">
        <f t="shared" si="56"/>
        <v>21.316249999999997</v>
      </c>
      <c r="AF113" s="57">
        <f t="shared" si="57"/>
        <v>1282.3373553695146</v>
      </c>
      <c r="AG113" s="47">
        <v>-0.125</v>
      </c>
      <c r="AH113" s="47">
        <v>0.83</v>
      </c>
      <c r="AI113" s="47">
        <v>96.8</v>
      </c>
      <c r="AJ113" s="46">
        <v>80</v>
      </c>
      <c r="AK113" s="47">
        <f t="shared" si="58"/>
        <v>21.316249999999997</v>
      </c>
      <c r="AL113" s="47">
        <f t="shared" si="59"/>
        <v>1282.3373553695146</v>
      </c>
      <c r="AM113" s="60"/>
      <c r="AN113" s="60"/>
      <c r="AO113" s="30">
        <v>0.23094688221709006</v>
      </c>
      <c r="AP113" s="102">
        <f t="shared" si="65"/>
        <v>232.36299999999997</v>
      </c>
      <c r="AQ113" s="50">
        <v>0.625</v>
      </c>
      <c r="AR113" s="30">
        <v>33</v>
      </c>
      <c r="AS113" s="57">
        <v>-1</v>
      </c>
      <c r="AT113" s="57">
        <v>0.83</v>
      </c>
      <c r="AU113" s="56">
        <v>95</v>
      </c>
      <c r="AV113" s="57">
        <v>105.08000000000001</v>
      </c>
      <c r="AW113" s="57">
        <f t="shared" si="60"/>
        <v>9.4799999999999862</v>
      </c>
      <c r="AX113" s="57">
        <f t="shared" si="61"/>
        <v>508.73007852193916</v>
      </c>
      <c r="AY113" s="60"/>
      <c r="AZ113" s="60"/>
      <c r="BA113" s="30">
        <v>0.23094688221709006</v>
      </c>
      <c r="BB113" s="102">
        <f t="shared" si="66"/>
        <v>232.36299999999997</v>
      </c>
      <c r="BC113" s="50">
        <v>0.625</v>
      </c>
      <c r="BD113" s="30">
        <v>33</v>
      </c>
      <c r="BE113" s="57">
        <v>-1</v>
      </c>
      <c r="BF113" s="57">
        <v>0.83</v>
      </c>
      <c r="BG113" s="56">
        <v>95</v>
      </c>
      <c r="BH113" s="57">
        <v>95.18</v>
      </c>
      <c r="BI113" s="57">
        <f t="shared" si="62"/>
        <v>19.379999999999992</v>
      </c>
      <c r="BJ113" s="57">
        <f t="shared" si="63"/>
        <v>1039.9988314087755</v>
      </c>
      <c r="BK113" s="60"/>
      <c r="BL113" s="60"/>
      <c r="BM113" s="60"/>
      <c r="BN113" s="60"/>
      <c r="BO113" s="60"/>
      <c r="BP113" s="35"/>
      <c r="BQ113" s="60"/>
      <c r="BR113" s="60"/>
    </row>
    <row r="114" spans="5:70" x14ac:dyDescent="0.25">
      <c r="E114" s="30">
        <v>0.23094688221709006</v>
      </c>
      <c r="F114" s="102">
        <f t="shared" si="64"/>
        <v>260.483</v>
      </c>
      <c r="G114" s="50">
        <v>0.66666666666666696</v>
      </c>
      <c r="H114" s="30">
        <v>18</v>
      </c>
      <c r="I114" s="47">
        <v>-1</v>
      </c>
      <c r="J114" s="47">
        <v>0.83</v>
      </c>
      <c r="K114" s="47">
        <v>96.8</v>
      </c>
      <c r="L114" s="46">
        <v>80</v>
      </c>
      <c r="M114" s="47">
        <f t="shared" si="51"/>
        <v>23.909999999999997</v>
      </c>
      <c r="N114" s="47">
        <f t="shared" si="67"/>
        <v>1438.3714849884523</v>
      </c>
      <c r="O114" s="57">
        <v>-0.125</v>
      </c>
      <c r="P114" s="57">
        <v>0.83</v>
      </c>
      <c r="Q114" s="57">
        <v>98.6</v>
      </c>
      <c r="R114" s="56">
        <v>80</v>
      </c>
      <c r="S114" s="57">
        <f t="shared" si="52"/>
        <v>26.436249999999994</v>
      </c>
      <c r="T114" s="57">
        <f t="shared" si="53"/>
        <v>1590.3449673787525</v>
      </c>
      <c r="U114" s="47">
        <v>-0.125</v>
      </c>
      <c r="V114" s="47">
        <v>0.83</v>
      </c>
      <c r="W114" s="47">
        <v>95</v>
      </c>
      <c r="X114" s="46">
        <v>80</v>
      </c>
      <c r="Y114" s="47">
        <f t="shared" si="54"/>
        <v>22.83625</v>
      </c>
      <c r="Z114" s="47">
        <f t="shared" si="55"/>
        <v>1373.7771151847573</v>
      </c>
      <c r="AA114" s="57">
        <v>-0.125</v>
      </c>
      <c r="AB114" s="57">
        <v>0.83</v>
      </c>
      <c r="AC114" s="57">
        <v>96.8</v>
      </c>
      <c r="AD114" s="56">
        <v>80</v>
      </c>
      <c r="AE114" s="57">
        <f t="shared" si="56"/>
        <v>24.636249999999997</v>
      </c>
      <c r="AF114" s="57">
        <f t="shared" si="57"/>
        <v>1482.061041281755</v>
      </c>
      <c r="AG114" s="47">
        <v>-0.125</v>
      </c>
      <c r="AH114" s="47">
        <v>0.83</v>
      </c>
      <c r="AI114" s="47">
        <v>96.8</v>
      </c>
      <c r="AJ114" s="46">
        <v>80</v>
      </c>
      <c r="AK114" s="47">
        <f t="shared" si="58"/>
        <v>24.636249999999997</v>
      </c>
      <c r="AL114" s="47">
        <f t="shared" si="59"/>
        <v>1482.061041281755</v>
      </c>
      <c r="AM114" s="60"/>
      <c r="AN114" s="60"/>
      <c r="AO114" s="30">
        <v>0.23094688221709006</v>
      </c>
      <c r="AP114" s="102">
        <f t="shared" si="65"/>
        <v>232.36299999999997</v>
      </c>
      <c r="AQ114" s="50">
        <v>0.66666666666666696</v>
      </c>
      <c r="AR114" s="30">
        <v>33</v>
      </c>
      <c r="AS114" s="57">
        <v>-1</v>
      </c>
      <c r="AT114" s="57">
        <v>0.83</v>
      </c>
      <c r="AU114" s="56">
        <v>91.4</v>
      </c>
      <c r="AV114" s="57">
        <v>101.66</v>
      </c>
      <c r="AW114" s="57">
        <f t="shared" si="60"/>
        <v>9.3000000000000078</v>
      </c>
      <c r="AX114" s="57">
        <f t="shared" si="61"/>
        <v>499.07064665127058</v>
      </c>
      <c r="AY114" s="60"/>
      <c r="AZ114" s="60"/>
      <c r="BA114" s="30">
        <v>0.23094688221709006</v>
      </c>
      <c r="BB114" s="102">
        <f t="shared" si="66"/>
        <v>232.36299999999997</v>
      </c>
      <c r="BC114" s="50">
        <v>0.66666666666666696</v>
      </c>
      <c r="BD114" s="30">
        <v>33</v>
      </c>
      <c r="BE114" s="57">
        <v>-1</v>
      </c>
      <c r="BF114" s="57">
        <v>0.83</v>
      </c>
      <c r="BG114" s="56">
        <v>91.4</v>
      </c>
      <c r="BH114" s="57">
        <v>93.919999999999987</v>
      </c>
      <c r="BI114" s="57">
        <f t="shared" si="62"/>
        <v>17.040000000000017</v>
      </c>
      <c r="BJ114" s="57">
        <f t="shared" si="63"/>
        <v>914.42621709007005</v>
      </c>
      <c r="BK114" s="60"/>
      <c r="BL114" s="60"/>
      <c r="BM114" s="60"/>
      <c r="BN114" s="60"/>
      <c r="BO114" s="60"/>
      <c r="BP114" s="35"/>
      <c r="BQ114" s="60"/>
      <c r="BR114" s="60"/>
    </row>
    <row r="115" spans="5:70" x14ac:dyDescent="0.25">
      <c r="E115" s="30">
        <v>0.23094688221709006</v>
      </c>
      <c r="F115" s="102">
        <f t="shared" si="64"/>
        <v>260.483</v>
      </c>
      <c r="G115" s="50">
        <v>0.70833333333333404</v>
      </c>
      <c r="H115" s="30">
        <v>24</v>
      </c>
      <c r="I115" s="47">
        <v>-1</v>
      </c>
      <c r="J115" s="47">
        <v>0.83</v>
      </c>
      <c r="K115" s="47">
        <v>96.8</v>
      </c>
      <c r="L115" s="46">
        <v>80</v>
      </c>
      <c r="M115" s="47">
        <f t="shared" si="51"/>
        <v>28.889999999999997</v>
      </c>
      <c r="N115" s="47">
        <f t="shared" si="67"/>
        <v>1737.9570138568126</v>
      </c>
      <c r="O115" s="57">
        <v>-0.125</v>
      </c>
      <c r="P115" s="57">
        <v>0.83</v>
      </c>
      <c r="Q115" s="57">
        <v>98.6</v>
      </c>
      <c r="R115" s="56">
        <v>80</v>
      </c>
      <c r="S115" s="57">
        <f t="shared" si="52"/>
        <v>31.416249999999994</v>
      </c>
      <c r="T115" s="57">
        <f t="shared" si="53"/>
        <v>1889.9304962471126</v>
      </c>
      <c r="U115" s="47">
        <v>-0.125</v>
      </c>
      <c r="V115" s="47">
        <v>0.83</v>
      </c>
      <c r="W115" s="47">
        <v>95</v>
      </c>
      <c r="X115" s="46">
        <v>80</v>
      </c>
      <c r="Y115" s="47">
        <f t="shared" si="54"/>
        <v>27.81625</v>
      </c>
      <c r="Z115" s="47">
        <f t="shared" si="55"/>
        <v>1673.3626440531177</v>
      </c>
      <c r="AA115" s="57">
        <v>-0.125</v>
      </c>
      <c r="AB115" s="57">
        <v>0.83</v>
      </c>
      <c r="AC115" s="57">
        <v>96.8</v>
      </c>
      <c r="AD115" s="56">
        <v>80</v>
      </c>
      <c r="AE115" s="57">
        <f t="shared" si="56"/>
        <v>29.616249999999997</v>
      </c>
      <c r="AF115" s="57">
        <f t="shared" si="57"/>
        <v>1781.6465701501152</v>
      </c>
      <c r="AG115" s="47">
        <v>-0.125</v>
      </c>
      <c r="AH115" s="47">
        <v>0.83</v>
      </c>
      <c r="AI115" s="47">
        <v>96.8</v>
      </c>
      <c r="AJ115" s="46">
        <v>80</v>
      </c>
      <c r="AK115" s="47">
        <f t="shared" si="58"/>
        <v>29.616249999999997</v>
      </c>
      <c r="AL115" s="47">
        <f t="shared" si="59"/>
        <v>1781.6465701501152</v>
      </c>
      <c r="AM115" s="60"/>
      <c r="AN115" s="60"/>
      <c r="AO115" s="30">
        <v>0.23094688221709006</v>
      </c>
      <c r="AP115" s="102">
        <f t="shared" si="65"/>
        <v>232.36299999999997</v>
      </c>
      <c r="AQ115" s="50">
        <v>0.70833333333333404</v>
      </c>
      <c r="AR115" s="30">
        <v>32</v>
      </c>
      <c r="AS115" s="57">
        <v>-1</v>
      </c>
      <c r="AT115" s="57">
        <v>0.83</v>
      </c>
      <c r="AU115" s="56">
        <v>87.8</v>
      </c>
      <c r="AV115" s="57">
        <v>95.72</v>
      </c>
      <c r="AW115" s="57">
        <f t="shared" si="60"/>
        <v>10.809999999999999</v>
      </c>
      <c r="AX115" s="57">
        <f t="shared" si="61"/>
        <v>580.10254734411069</v>
      </c>
      <c r="AY115" s="60"/>
      <c r="AZ115" s="60"/>
      <c r="BA115" s="30">
        <v>0.23094688221709006</v>
      </c>
      <c r="BB115" s="102">
        <f t="shared" si="66"/>
        <v>232.36299999999997</v>
      </c>
      <c r="BC115" s="50">
        <v>0.70833333333333404</v>
      </c>
      <c r="BD115" s="30">
        <v>32</v>
      </c>
      <c r="BE115" s="57">
        <v>-1</v>
      </c>
      <c r="BF115" s="57">
        <v>0.83</v>
      </c>
      <c r="BG115" s="56">
        <v>87.8</v>
      </c>
      <c r="BH115" s="57">
        <v>90.86</v>
      </c>
      <c r="BI115" s="57">
        <f t="shared" si="62"/>
        <v>15.669999999999998</v>
      </c>
      <c r="BJ115" s="57">
        <f t="shared" si="63"/>
        <v>840.90720785219378</v>
      </c>
      <c r="BK115" s="60"/>
      <c r="BL115" s="60"/>
      <c r="BM115" s="60"/>
      <c r="BN115" s="60"/>
      <c r="BO115" s="60"/>
      <c r="BP115" s="35"/>
      <c r="BQ115" s="60"/>
      <c r="BR115" s="60"/>
    </row>
    <row r="116" spans="5:70" x14ac:dyDescent="0.25">
      <c r="E116" s="30">
        <v>0.23094688221709006</v>
      </c>
      <c r="F116" s="102">
        <f t="shared" si="64"/>
        <v>260.483</v>
      </c>
      <c r="G116" s="50">
        <v>0.75</v>
      </c>
      <c r="H116" s="30">
        <v>30</v>
      </c>
      <c r="I116" s="47">
        <v>-1</v>
      </c>
      <c r="J116" s="47">
        <v>0.83</v>
      </c>
      <c r="K116" s="47">
        <v>96.8</v>
      </c>
      <c r="L116" s="46">
        <v>80</v>
      </c>
      <c r="M116" s="47">
        <f t="shared" si="51"/>
        <v>33.869999999999997</v>
      </c>
      <c r="N116" s="47">
        <f t="shared" si="67"/>
        <v>2037.542542725173</v>
      </c>
      <c r="O116" s="57">
        <v>-0.125</v>
      </c>
      <c r="P116" s="57">
        <v>0.83</v>
      </c>
      <c r="Q116" s="57">
        <v>98.6</v>
      </c>
      <c r="R116" s="56">
        <v>80</v>
      </c>
      <c r="S116" s="57">
        <f t="shared" si="52"/>
        <v>36.396249999999995</v>
      </c>
      <c r="T116" s="57">
        <f t="shared" si="53"/>
        <v>2189.516025115473</v>
      </c>
      <c r="U116" s="47">
        <v>-0.125</v>
      </c>
      <c r="V116" s="47">
        <v>0.83</v>
      </c>
      <c r="W116" s="47">
        <v>95</v>
      </c>
      <c r="X116" s="46">
        <v>80</v>
      </c>
      <c r="Y116" s="47">
        <f t="shared" si="54"/>
        <v>32.796250000000001</v>
      </c>
      <c r="Z116" s="47">
        <f t="shared" si="55"/>
        <v>1972.9481729214779</v>
      </c>
      <c r="AA116" s="57">
        <v>-0.125</v>
      </c>
      <c r="AB116" s="57">
        <v>0.83</v>
      </c>
      <c r="AC116" s="57">
        <v>96.8</v>
      </c>
      <c r="AD116" s="56">
        <v>80</v>
      </c>
      <c r="AE116" s="57">
        <f t="shared" si="56"/>
        <v>34.596249999999998</v>
      </c>
      <c r="AF116" s="57">
        <f t="shared" si="57"/>
        <v>2081.2320990184753</v>
      </c>
      <c r="AG116" s="47">
        <v>-0.125</v>
      </c>
      <c r="AH116" s="47">
        <v>0.83</v>
      </c>
      <c r="AI116" s="47">
        <v>96.8</v>
      </c>
      <c r="AJ116" s="46">
        <v>80</v>
      </c>
      <c r="AK116" s="47">
        <f t="shared" si="58"/>
        <v>34.596249999999998</v>
      </c>
      <c r="AL116" s="47">
        <f t="shared" si="59"/>
        <v>2081.2320990184753</v>
      </c>
      <c r="AM116" s="60"/>
      <c r="AN116" s="60"/>
      <c r="AO116" s="30">
        <v>0.23094688221709006</v>
      </c>
      <c r="AP116" s="102">
        <f t="shared" si="65"/>
        <v>232.36299999999997</v>
      </c>
      <c r="AQ116" s="50">
        <v>0.75</v>
      </c>
      <c r="AR116" s="30">
        <v>32</v>
      </c>
      <c r="AS116" s="57">
        <v>-1</v>
      </c>
      <c r="AT116" s="57">
        <v>0.83</v>
      </c>
      <c r="AU116" s="56">
        <v>84.2</v>
      </c>
      <c r="AV116" s="57">
        <v>89.78</v>
      </c>
      <c r="AW116" s="57">
        <f t="shared" si="60"/>
        <v>13.150000000000002</v>
      </c>
      <c r="AX116" s="57">
        <f t="shared" si="61"/>
        <v>705.67516166281757</v>
      </c>
      <c r="AY116" s="60"/>
      <c r="AZ116" s="60"/>
      <c r="BA116" s="30">
        <v>0.23094688221709006</v>
      </c>
      <c r="BB116" s="102">
        <f t="shared" si="66"/>
        <v>232.36299999999997</v>
      </c>
      <c r="BC116" s="50">
        <v>0.75</v>
      </c>
      <c r="BD116" s="30">
        <v>32</v>
      </c>
      <c r="BE116" s="57">
        <v>-1</v>
      </c>
      <c r="BF116" s="57">
        <v>0.83</v>
      </c>
      <c r="BG116" s="56">
        <v>84.2</v>
      </c>
      <c r="BH116" s="57">
        <v>89.06</v>
      </c>
      <c r="BI116" s="57">
        <f t="shared" si="62"/>
        <v>13.870000000000001</v>
      </c>
      <c r="BJ116" s="57">
        <f t="shared" si="63"/>
        <v>744.31288914549657</v>
      </c>
      <c r="BK116" s="60"/>
      <c r="BL116" s="60"/>
      <c r="BM116" s="60"/>
      <c r="BN116" s="60"/>
      <c r="BO116" s="60"/>
      <c r="BP116" s="35"/>
      <c r="BQ116" s="60"/>
      <c r="BR116" s="60"/>
    </row>
    <row r="117" spans="5:70" x14ac:dyDescent="0.25">
      <c r="E117" s="30">
        <v>0.23094688221709006</v>
      </c>
      <c r="F117" s="102">
        <f t="shared" si="64"/>
        <v>260.483</v>
      </c>
      <c r="G117" s="50">
        <v>0.79166666666666696</v>
      </c>
      <c r="H117" s="30">
        <v>36</v>
      </c>
      <c r="I117" s="47">
        <v>-1</v>
      </c>
      <c r="J117" s="47">
        <v>0.83</v>
      </c>
      <c r="K117" s="47">
        <v>96.8</v>
      </c>
      <c r="L117" s="46">
        <v>80</v>
      </c>
      <c r="M117" s="47">
        <f t="shared" si="51"/>
        <v>38.849999999999994</v>
      </c>
      <c r="N117" s="47">
        <f t="shared" si="67"/>
        <v>2337.1280715935332</v>
      </c>
      <c r="O117" s="57">
        <v>-0.125</v>
      </c>
      <c r="P117" s="57">
        <v>0.83</v>
      </c>
      <c r="Q117" s="57">
        <v>98.6</v>
      </c>
      <c r="R117" s="56">
        <v>80</v>
      </c>
      <c r="S117" s="57">
        <f t="shared" si="52"/>
        <v>41.376249999999992</v>
      </c>
      <c r="T117" s="57">
        <f t="shared" si="53"/>
        <v>2489.1015539838331</v>
      </c>
      <c r="U117" s="47">
        <v>-0.125</v>
      </c>
      <c r="V117" s="47">
        <v>0.83</v>
      </c>
      <c r="W117" s="47">
        <v>95</v>
      </c>
      <c r="X117" s="46">
        <v>80</v>
      </c>
      <c r="Y117" s="47">
        <f t="shared" si="54"/>
        <v>37.776249999999997</v>
      </c>
      <c r="Z117" s="47">
        <f t="shared" si="55"/>
        <v>2272.5337017898382</v>
      </c>
      <c r="AA117" s="57">
        <v>-0.125</v>
      </c>
      <c r="AB117" s="57">
        <v>0.83</v>
      </c>
      <c r="AC117" s="57">
        <v>96.8</v>
      </c>
      <c r="AD117" s="56">
        <v>80</v>
      </c>
      <c r="AE117" s="57">
        <f t="shared" si="56"/>
        <v>39.576249999999995</v>
      </c>
      <c r="AF117" s="57">
        <f t="shared" si="57"/>
        <v>2380.8176278868355</v>
      </c>
      <c r="AG117" s="47">
        <v>-0.125</v>
      </c>
      <c r="AH117" s="47">
        <v>0.83</v>
      </c>
      <c r="AI117" s="47">
        <v>96.8</v>
      </c>
      <c r="AJ117" s="46">
        <v>80</v>
      </c>
      <c r="AK117" s="47">
        <f t="shared" si="58"/>
        <v>39.576249999999995</v>
      </c>
      <c r="AL117" s="47">
        <f t="shared" si="59"/>
        <v>2380.8176278868355</v>
      </c>
      <c r="AM117" s="60"/>
      <c r="AN117" s="60"/>
      <c r="AO117" s="30">
        <v>0.23094688221709006</v>
      </c>
      <c r="AP117" s="102">
        <f t="shared" si="65"/>
        <v>232.36299999999997</v>
      </c>
      <c r="AQ117" s="50">
        <v>0.79166666666666696</v>
      </c>
      <c r="AR117" s="30">
        <v>31</v>
      </c>
      <c r="AS117" s="57">
        <v>-1</v>
      </c>
      <c r="AT117" s="57">
        <v>0.83</v>
      </c>
      <c r="AU117" s="56">
        <v>84.2</v>
      </c>
      <c r="AV117" s="57">
        <v>84.74</v>
      </c>
      <c r="AW117" s="57">
        <f t="shared" si="60"/>
        <v>17.360000000000007</v>
      </c>
      <c r="AX117" s="57">
        <f t="shared" si="61"/>
        <v>931.59854041570463</v>
      </c>
      <c r="AY117" s="60"/>
      <c r="AZ117" s="60"/>
      <c r="BA117" s="30">
        <v>0.23094688221709006</v>
      </c>
      <c r="BB117" s="102">
        <f t="shared" si="66"/>
        <v>232.36299999999997</v>
      </c>
      <c r="BC117" s="50">
        <v>0.79166666666666696</v>
      </c>
      <c r="BD117" s="30">
        <v>31</v>
      </c>
      <c r="BE117" s="57">
        <v>-1</v>
      </c>
      <c r="BF117" s="57">
        <v>0.83</v>
      </c>
      <c r="BG117" s="56">
        <v>84.2</v>
      </c>
      <c r="BH117" s="57">
        <v>87.8</v>
      </c>
      <c r="BI117" s="57">
        <f t="shared" si="62"/>
        <v>14.300000000000004</v>
      </c>
      <c r="BJ117" s="57">
        <f t="shared" si="63"/>
        <v>767.38819861431887</v>
      </c>
      <c r="BK117" s="60"/>
      <c r="BL117" s="60"/>
      <c r="BM117" s="60"/>
      <c r="BN117" s="60"/>
      <c r="BO117" s="60"/>
      <c r="BP117" s="35"/>
      <c r="BQ117" s="60"/>
      <c r="BR117" s="60"/>
    </row>
    <row r="118" spans="5:70" x14ac:dyDescent="0.25">
      <c r="E118" s="30">
        <v>0.23094688221709006</v>
      </c>
      <c r="F118" s="102">
        <f t="shared" si="64"/>
        <v>260.483</v>
      </c>
      <c r="G118" s="50">
        <v>0.83333333333333404</v>
      </c>
      <c r="H118" s="30">
        <v>40</v>
      </c>
      <c r="I118" s="47">
        <v>-1</v>
      </c>
      <c r="J118" s="47">
        <v>0.83</v>
      </c>
      <c r="K118" s="47">
        <v>96.8</v>
      </c>
      <c r="L118" s="46">
        <v>80</v>
      </c>
      <c r="M118" s="47">
        <f t="shared" si="51"/>
        <v>42.169999999999995</v>
      </c>
      <c r="N118" s="47">
        <f t="shared" si="67"/>
        <v>2536.8517575057731</v>
      </c>
      <c r="O118" s="57">
        <v>-0.125</v>
      </c>
      <c r="P118" s="57">
        <v>0.83</v>
      </c>
      <c r="Q118" s="57">
        <v>98.6</v>
      </c>
      <c r="R118" s="56">
        <v>80</v>
      </c>
      <c r="S118" s="57">
        <f t="shared" si="52"/>
        <v>44.696249999999992</v>
      </c>
      <c r="T118" s="57">
        <f t="shared" si="53"/>
        <v>2688.8252398960731</v>
      </c>
      <c r="U118" s="47">
        <v>-0.125</v>
      </c>
      <c r="V118" s="47">
        <v>0.83</v>
      </c>
      <c r="W118" s="47">
        <v>95</v>
      </c>
      <c r="X118" s="46">
        <v>80</v>
      </c>
      <c r="Y118" s="47">
        <f t="shared" si="54"/>
        <v>41.096249999999998</v>
      </c>
      <c r="Z118" s="47">
        <f t="shared" si="55"/>
        <v>2472.2573877020782</v>
      </c>
      <c r="AA118" s="57">
        <v>-0.125</v>
      </c>
      <c r="AB118" s="57">
        <v>0.83</v>
      </c>
      <c r="AC118" s="57">
        <v>96.8</v>
      </c>
      <c r="AD118" s="56">
        <v>80</v>
      </c>
      <c r="AE118" s="57">
        <f t="shared" si="56"/>
        <v>42.896249999999995</v>
      </c>
      <c r="AF118" s="57">
        <f t="shared" si="57"/>
        <v>2580.5413137990759</v>
      </c>
      <c r="AG118" s="47">
        <v>-0.125</v>
      </c>
      <c r="AH118" s="47">
        <v>0.83</v>
      </c>
      <c r="AI118" s="47">
        <v>96.8</v>
      </c>
      <c r="AJ118" s="46">
        <v>80</v>
      </c>
      <c r="AK118" s="47">
        <f t="shared" si="58"/>
        <v>42.896249999999995</v>
      </c>
      <c r="AL118" s="47">
        <f t="shared" si="59"/>
        <v>2580.5413137990759</v>
      </c>
      <c r="AM118" s="60"/>
      <c r="AN118" s="60"/>
      <c r="AO118" s="30">
        <v>0.23094688221709006</v>
      </c>
      <c r="AP118" s="102">
        <f t="shared" si="65"/>
        <v>232.36299999999997</v>
      </c>
      <c r="AQ118" s="50">
        <v>0.83333333333333404</v>
      </c>
      <c r="AR118" s="30">
        <v>30</v>
      </c>
      <c r="AS118" s="57">
        <v>-1</v>
      </c>
      <c r="AT118" s="57">
        <v>0.83</v>
      </c>
      <c r="AU118" s="56">
        <v>82.4</v>
      </c>
      <c r="AV118" s="57">
        <v>81.680000000000007</v>
      </c>
      <c r="AW118" s="57">
        <f t="shared" si="60"/>
        <v>17.79</v>
      </c>
      <c r="AX118" s="57">
        <f t="shared" si="61"/>
        <v>954.67384988452648</v>
      </c>
      <c r="AY118" s="60"/>
      <c r="AZ118" s="60"/>
      <c r="BA118" s="30">
        <v>0.23094688221709006</v>
      </c>
      <c r="BB118" s="102">
        <f t="shared" si="66"/>
        <v>232.36299999999997</v>
      </c>
      <c r="BC118" s="50">
        <v>0.83333333333333404</v>
      </c>
      <c r="BD118" s="30">
        <v>30</v>
      </c>
      <c r="BE118" s="57">
        <v>-1</v>
      </c>
      <c r="BF118" s="57">
        <v>0.83</v>
      </c>
      <c r="BG118" s="56">
        <v>82.4</v>
      </c>
      <c r="BH118" s="57">
        <v>87.080000000000013</v>
      </c>
      <c r="BI118" s="57">
        <f t="shared" si="62"/>
        <v>12.389999999999993</v>
      </c>
      <c r="BJ118" s="57">
        <f t="shared" si="63"/>
        <v>664.89089376443371</v>
      </c>
      <c r="BK118" s="60"/>
      <c r="BL118" s="60"/>
      <c r="BM118" s="60"/>
      <c r="BN118" s="60"/>
      <c r="BO118" s="60"/>
      <c r="BP118" s="35"/>
      <c r="BQ118" s="60"/>
      <c r="BR118" s="60"/>
    </row>
    <row r="119" spans="5:70" x14ac:dyDescent="0.25">
      <c r="E119" s="30">
        <v>0.23094688221709006</v>
      </c>
      <c r="F119" s="102">
        <f t="shared" si="64"/>
        <v>260.483</v>
      </c>
      <c r="G119" s="50">
        <v>0.875</v>
      </c>
      <c r="H119" s="30">
        <v>41</v>
      </c>
      <c r="I119" s="47">
        <v>-1</v>
      </c>
      <c r="J119" s="47">
        <v>0.83</v>
      </c>
      <c r="K119" s="47">
        <v>96.8</v>
      </c>
      <c r="L119" s="46">
        <v>80</v>
      </c>
      <c r="M119" s="47">
        <f t="shared" si="51"/>
        <v>42.999999999999993</v>
      </c>
      <c r="N119" s="47">
        <f t="shared" si="67"/>
        <v>2586.7826789838332</v>
      </c>
      <c r="O119" s="57">
        <v>-0.125</v>
      </c>
      <c r="P119" s="57">
        <v>0.83</v>
      </c>
      <c r="Q119" s="57">
        <v>98.6</v>
      </c>
      <c r="R119" s="56">
        <v>80</v>
      </c>
      <c r="S119" s="57">
        <f t="shared" si="52"/>
        <v>45.52624999999999</v>
      </c>
      <c r="T119" s="57">
        <f t="shared" si="53"/>
        <v>2738.7561613741332</v>
      </c>
      <c r="U119" s="47">
        <v>-0.125</v>
      </c>
      <c r="V119" s="47">
        <v>0.83</v>
      </c>
      <c r="W119" s="47">
        <v>95</v>
      </c>
      <c r="X119" s="46">
        <v>80</v>
      </c>
      <c r="Y119" s="47">
        <f t="shared" si="54"/>
        <v>41.926249999999996</v>
      </c>
      <c r="Z119" s="47">
        <f t="shared" si="55"/>
        <v>2522.1883091801383</v>
      </c>
      <c r="AA119" s="57">
        <v>-0.125</v>
      </c>
      <c r="AB119" s="57">
        <v>0.83</v>
      </c>
      <c r="AC119" s="57">
        <v>96.8</v>
      </c>
      <c r="AD119" s="56">
        <v>80</v>
      </c>
      <c r="AE119" s="57">
        <f t="shared" si="56"/>
        <v>43.726249999999993</v>
      </c>
      <c r="AF119" s="57">
        <f t="shared" si="57"/>
        <v>2630.4722352771355</v>
      </c>
      <c r="AG119" s="47">
        <v>-0.125</v>
      </c>
      <c r="AH119" s="47">
        <v>0.83</v>
      </c>
      <c r="AI119" s="47">
        <v>96.8</v>
      </c>
      <c r="AJ119" s="46">
        <v>80</v>
      </c>
      <c r="AK119" s="47">
        <f t="shared" si="58"/>
        <v>43.726249999999993</v>
      </c>
      <c r="AL119" s="47">
        <f t="shared" si="59"/>
        <v>2630.4722352771355</v>
      </c>
      <c r="AM119" s="60"/>
      <c r="AN119" s="60"/>
      <c r="AO119" s="30">
        <v>0.23094688221709006</v>
      </c>
      <c r="AP119" s="102">
        <f t="shared" si="65"/>
        <v>232.36299999999997</v>
      </c>
      <c r="AQ119" s="50">
        <v>0.875</v>
      </c>
      <c r="AR119" s="30">
        <v>28</v>
      </c>
      <c r="AS119" s="57">
        <v>-1</v>
      </c>
      <c r="AT119" s="57">
        <v>0.83</v>
      </c>
      <c r="AU119" s="56">
        <v>82.4</v>
      </c>
      <c r="AV119" s="57">
        <v>80.240000000000009</v>
      </c>
      <c r="AW119" s="57">
        <f t="shared" si="60"/>
        <v>17.569999999999997</v>
      </c>
      <c r="AX119" s="57">
        <f t="shared" si="61"/>
        <v>942.86787759815218</v>
      </c>
      <c r="AY119" s="60"/>
      <c r="AZ119" s="60"/>
      <c r="BA119" s="30">
        <v>0.23094688221709006</v>
      </c>
      <c r="BB119" s="102">
        <f t="shared" si="66"/>
        <v>232.36299999999997</v>
      </c>
      <c r="BC119" s="50">
        <v>0.875</v>
      </c>
      <c r="BD119" s="30">
        <v>28</v>
      </c>
      <c r="BE119" s="57">
        <v>-1</v>
      </c>
      <c r="BF119" s="57">
        <v>0.83</v>
      </c>
      <c r="BG119" s="56">
        <v>82.4</v>
      </c>
      <c r="BH119" s="57">
        <v>86.36</v>
      </c>
      <c r="BI119" s="57">
        <f t="shared" si="62"/>
        <v>11.450000000000006</v>
      </c>
      <c r="BJ119" s="57">
        <f t="shared" si="63"/>
        <v>614.44719399538133</v>
      </c>
      <c r="BK119" s="60"/>
      <c r="BL119" s="60"/>
      <c r="BM119" s="60"/>
      <c r="BN119" s="60"/>
      <c r="BO119" s="60"/>
      <c r="BP119" s="35"/>
      <c r="BQ119" s="60"/>
      <c r="BR119" s="60"/>
    </row>
    <row r="120" spans="5:70" x14ac:dyDescent="0.25">
      <c r="E120" s="30">
        <v>0.23094688221709006</v>
      </c>
      <c r="F120" s="102">
        <f t="shared" si="64"/>
        <v>260.483</v>
      </c>
      <c r="G120" s="50">
        <v>0.91666666666666696</v>
      </c>
      <c r="H120" s="30">
        <v>40</v>
      </c>
      <c r="I120" s="47">
        <v>-1</v>
      </c>
      <c r="J120" s="47">
        <v>0.83</v>
      </c>
      <c r="K120" s="47">
        <v>96.8</v>
      </c>
      <c r="L120" s="46">
        <v>80</v>
      </c>
      <c r="M120" s="47">
        <f t="shared" si="51"/>
        <v>42.169999999999995</v>
      </c>
      <c r="N120" s="47">
        <f t="shared" si="67"/>
        <v>2536.8517575057731</v>
      </c>
      <c r="O120" s="57">
        <v>-0.125</v>
      </c>
      <c r="P120" s="57">
        <v>0.83</v>
      </c>
      <c r="Q120" s="57">
        <v>98.6</v>
      </c>
      <c r="R120" s="56">
        <v>80</v>
      </c>
      <c r="S120" s="57">
        <f t="shared" si="52"/>
        <v>44.696249999999992</v>
      </c>
      <c r="T120" s="57">
        <f t="shared" si="53"/>
        <v>2688.8252398960731</v>
      </c>
      <c r="U120" s="47">
        <v>-0.125</v>
      </c>
      <c r="V120" s="47">
        <v>0.83</v>
      </c>
      <c r="W120" s="47">
        <v>95</v>
      </c>
      <c r="X120" s="46">
        <v>80</v>
      </c>
      <c r="Y120" s="47">
        <f t="shared" si="54"/>
        <v>41.096249999999998</v>
      </c>
      <c r="Z120" s="47">
        <f t="shared" si="55"/>
        <v>2472.2573877020782</v>
      </c>
      <c r="AA120" s="57">
        <v>-0.125</v>
      </c>
      <c r="AB120" s="57">
        <v>0.83</v>
      </c>
      <c r="AC120" s="57">
        <v>96.8</v>
      </c>
      <c r="AD120" s="56">
        <v>80</v>
      </c>
      <c r="AE120" s="57">
        <f t="shared" si="56"/>
        <v>42.896249999999995</v>
      </c>
      <c r="AF120" s="57">
        <f t="shared" si="57"/>
        <v>2580.5413137990759</v>
      </c>
      <c r="AG120" s="47">
        <v>-0.125</v>
      </c>
      <c r="AH120" s="47">
        <v>0.83</v>
      </c>
      <c r="AI120" s="47">
        <v>96.8</v>
      </c>
      <c r="AJ120" s="46">
        <v>80</v>
      </c>
      <c r="AK120" s="47">
        <f t="shared" si="58"/>
        <v>42.896249999999995</v>
      </c>
      <c r="AL120" s="47">
        <f t="shared" si="59"/>
        <v>2580.5413137990759</v>
      </c>
      <c r="AM120" s="60"/>
      <c r="AN120" s="60"/>
      <c r="AO120" s="30">
        <v>0.23094688221709006</v>
      </c>
      <c r="AP120" s="102">
        <f t="shared" si="65"/>
        <v>232.36299999999997</v>
      </c>
      <c r="AQ120" s="50">
        <v>0.91666666666666696</v>
      </c>
      <c r="AR120" s="30">
        <v>26</v>
      </c>
      <c r="AS120" s="57">
        <v>-1</v>
      </c>
      <c r="AT120" s="57">
        <v>0.83</v>
      </c>
      <c r="AU120" s="56">
        <v>82.4</v>
      </c>
      <c r="AV120" s="57">
        <v>79.16</v>
      </c>
      <c r="AW120" s="57">
        <f t="shared" si="60"/>
        <v>16.990000000000009</v>
      </c>
      <c r="AX120" s="57">
        <f t="shared" si="61"/>
        <v>911.74304157043923</v>
      </c>
      <c r="AY120" s="60"/>
      <c r="AZ120" s="60"/>
      <c r="BA120" s="30">
        <v>0.23094688221709006</v>
      </c>
      <c r="BB120" s="102">
        <f t="shared" si="66"/>
        <v>232.36299999999997</v>
      </c>
      <c r="BC120" s="50">
        <v>0.91666666666666696</v>
      </c>
      <c r="BD120" s="30">
        <v>26</v>
      </c>
      <c r="BE120" s="57">
        <v>-1</v>
      </c>
      <c r="BF120" s="57">
        <v>0.83</v>
      </c>
      <c r="BG120" s="56">
        <v>82.4</v>
      </c>
      <c r="BH120" s="57">
        <v>85.460000000000008</v>
      </c>
      <c r="BI120" s="57">
        <f t="shared" si="62"/>
        <v>10.689999999999998</v>
      </c>
      <c r="BJ120" s="57">
        <f t="shared" si="63"/>
        <v>573.66292609699747</v>
      </c>
      <c r="BK120" s="60"/>
      <c r="BL120" s="60"/>
      <c r="BM120" s="60"/>
      <c r="BN120" s="60"/>
      <c r="BO120" s="60"/>
      <c r="BP120" s="35"/>
      <c r="BQ120" s="60"/>
      <c r="BR120" s="60"/>
    </row>
    <row r="121" spans="5:70" x14ac:dyDescent="0.25">
      <c r="E121" s="30">
        <v>0.23094688221709006</v>
      </c>
      <c r="F121" s="102">
        <f t="shared" si="64"/>
        <v>260.483</v>
      </c>
      <c r="G121" s="50">
        <v>0.95833333333333404</v>
      </c>
      <c r="H121" s="30">
        <v>38</v>
      </c>
      <c r="I121" s="47">
        <v>-1</v>
      </c>
      <c r="J121" s="47">
        <v>0.83</v>
      </c>
      <c r="K121" s="47">
        <v>96.8</v>
      </c>
      <c r="L121" s="46">
        <v>80</v>
      </c>
      <c r="M121" s="47">
        <f t="shared" si="51"/>
        <v>40.509999999999991</v>
      </c>
      <c r="N121" s="47">
        <f t="shared" si="67"/>
        <v>2436.9899145496529</v>
      </c>
      <c r="O121" s="57">
        <v>-0.125</v>
      </c>
      <c r="P121" s="57">
        <v>0.83</v>
      </c>
      <c r="Q121" s="57">
        <v>98.6</v>
      </c>
      <c r="R121" s="56">
        <v>80</v>
      </c>
      <c r="S121" s="57">
        <f t="shared" si="52"/>
        <v>43.036249999999995</v>
      </c>
      <c r="T121" s="57">
        <f t="shared" si="53"/>
        <v>2588.9633969399533</v>
      </c>
      <c r="U121" s="47">
        <v>-0.125</v>
      </c>
      <c r="V121" s="47">
        <v>0.83</v>
      </c>
      <c r="W121" s="47">
        <v>95</v>
      </c>
      <c r="X121" s="46">
        <v>80</v>
      </c>
      <c r="Y121" s="47">
        <f t="shared" si="54"/>
        <v>39.436250000000001</v>
      </c>
      <c r="Z121" s="47">
        <f t="shared" si="55"/>
        <v>2372.3955447459584</v>
      </c>
      <c r="AA121" s="57">
        <v>-0.125</v>
      </c>
      <c r="AB121" s="57">
        <v>0.83</v>
      </c>
      <c r="AC121" s="57">
        <v>96.8</v>
      </c>
      <c r="AD121" s="56">
        <v>80</v>
      </c>
      <c r="AE121" s="57">
        <f t="shared" si="56"/>
        <v>41.236249999999998</v>
      </c>
      <c r="AF121" s="57">
        <f t="shared" si="57"/>
        <v>2480.6794708429557</v>
      </c>
      <c r="AG121" s="47">
        <v>-0.125</v>
      </c>
      <c r="AH121" s="47">
        <v>0.83</v>
      </c>
      <c r="AI121" s="47">
        <v>96.8</v>
      </c>
      <c r="AJ121" s="46">
        <v>80</v>
      </c>
      <c r="AK121" s="47">
        <f t="shared" si="58"/>
        <v>41.236249999999998</v>
      </c>
      <c r="AL121" s="47">
        <f t="shared" si="59"/>
        <v>2480.6794708429557</v>
      </c>
      <c r="AM121" s="60"/>
      <c r="AN121" s="60"/>
      <c r="AO121" s="30">
        <v>0.23094688221709006</v>
      </c>
      <c r="AP121" s="102">
        <f t="shared" si="65"/>
        <v>232.36299999999997</v>
      </c>
      <c r="AQ121" s="50">
        <v>0.95833333333333404</v>
      </c>
      <c r="AR121" s="30">
        <v>24</v>
      </c>
      <c r="AS121" s="57">
        <v>-1</v>
      </c>
      <c r="AT121" s="57">
        <v>0.83</v>
      </c>
      <c r="AU121" s="56">
        <v>84.2</v>
      </c>
      <c r="AV121" s="57">
        <v>78.62</v>
      </c>
      <c r="AW121" s="57">
        <f t="shared" si="60"/>
        <v>17.669999999999998</v>
      </c>
      <c r="AX121" s="57">
        <f t="shared" si="61"/>
        <v>948.23422863741325</v>
      </c>
      <c r="AY121" s="60"/>
      <c r="AZ121" s="60"/>
      <c r="BA121" s="30">
        <v>0.23094688221709006</v>
      </c>
      <c r="BB121" s="102">
        <f t="shared" si="66"/>
        <v>232.36299999999997</v>
      </c>
      <c r="BC121" s="50">
        <v>0.95833333333333404</v>
      </c>
      <c r="BD121" s="30">
        <v>24</v>
      </c>
      <c r="BE121" s="57">
        <v>-1</v>
      </c>
      <c r="BF121" s="57">
        <v>0.83</v>
      </c>
      <c r="BG121" s="56">
        <v>84.2</v>
      </c>
      <c r="BH121" s="57">
        <v>85.1</v>
      </c>
      <c r="BI121" s="57">
        <f t="shared" si="62"/>
        <v>11.190000000000008</v>
      </c>
      <c r="BJ121" s="57">
        <f t="shared" si="63"/>
        <v>600.49468129330296</v>
      </c>
      <c r="BK121" s="60"/>
      <c r="BL121" s="60"/>
      <c r="BM121" s="60"/>
      <c r="BN121" s="60"/>
      <c r="BO121" s="60"/>
      <c r="BP121" s="35"/>
      <c r="BQ121" s="60"/>
      <c r="BR121" s="60"/>
    </row>
    <row r="122" spans="5:70" x14ac:dyDescent="0.25">
      <c r="E122" s="30">
        <v>0.23094688221709006</v>
      </c>
      <c r="F122" s="102">
        <f t="shared" si="64"/>
        <v>260.483</v>
      </c>
      <c r="G122" s="50">
        <v>1</v>
      </c>
      <c r="H122" s="30">
        <v>34</v>
      </c>
      <c r="I122" s="47">
        <v>-1</v>
      </c>
      <c r="J122" s="47">
        <v>0.83</v>
      </c>
      <c r="K122" s="47">
        <v>96.8</v>
      </c>
      <c r="L122" s="46">
        <v>80</v>
      </c>
      <c r="M122" s="47">
        <f t="shared" si="51"/>
        <v>37.19</v>
      </c>
      <c r="N122" s="47">
        <f t="shared" si="67"/>
        <v>2237.266228637413</v>
      </c>
      <c r="O122" s="57">
        <v>-0.125</v>
      </c>
      <c r="P122" s="57">
        <v>0.83</v>
      </c>
      <c r="Q122" s="57">
        <v>98.6</v>
      </c>
      <c r="R122" s="56">
        <v>80</v>
      </c>
      <c r="S122" s="57">
        <f t="shared" si="52"/>
        <v>39.716249999999988</v>
      </c>
      <c r="T122" s="57">
        <f t="shared" si="53"/>
        <v>2389.2397110277129</v>
      </c>
      <c r="U122" s="47">
        <v>-0.125</v>
      </c>
      <c r="V122" s="47">
        <v>0.83</v>
      </c>
      <c r="W122" s="47">
        <v>95</v>
      </c>
      <c r="X122" s="46">
        <v>80</v>
      </c>
      <c r="Y122" s="47">
        <f t="shared" si="54"/>
        <v>36.116249999999994</v>
      </c>
      <c r="Z122" s="47">
        <f t="shared" si="55"/>
        <v>2172.6718588337176</v>
      </c>
      <c r="AA122" s="57">
        <v>-0.125</v>
      </c>
      <c r="AB122" s="57">
        <v>0.83</v>
      </c>
      <c r="AC122" s="57">
        <v>96.8</v>
      </c>
      <c r="AD122" s="56">
        <v>80</v>
      </c>
      <c r="AE122" s="57">
        <f t="shared" si="56"/>
        <v>37.916249999999991</v>
      </c>
      <c r="AF122" s="57">
        <f t="shared" si="57"/>
        <v>2280.9557849307153</v>
      </c>
      <c r="AG122" s="47">
        <v>-0.125</v>
      </c>
      <c r="AH122" s="47">
        <v>0.83</v>
      </c>
      <c r="AI122" s="47">
        <v>96.8</v>
      </c>
      <c r="AJ122" s="46">
        <v>80</v>
      </c>
      <c r="AK122" s="47">
        <f t="shared" si="58"/>
        <v>37.916249999999991</v>
      </c>
      <c r="AL122" s="47">
        <f t="shared" si="59"/>
        <v>2280.9557849307153</v>
      </c>
      <c r="AM122" s="60"/>
      <c r="AN122" s="60"/>
      <c r="AO122" s="30">
        <v>0.23094688221709006</v>
      </c>
      <c r="AP122" s="102">
        <f t="shared" si="65"/>
        <v>232.36299999999997</v>
      </c>
      <c r="AQ122" s="50">
        <v>1</v>
      </c>
      <c r="AR122" s="30">
        <v>22</v>
      </c>
      <c r="AS122" s="57">
        <v>-1</v>
      </c>
      <c r="AT122" s="57">
        <v>0.83</v>
      </c>
      <c r="AU122" s="56">
        <v>84.2</v>
      </c>
      <c r="AV122" s="57">
        <v>78.259999999999991</v>
      </c>
      <c r="AW122" s="57">
        <f t="shared" si="60"/>
        <v>16.370000000000012</v>
      </c>
      <c r="AX122" s="57">
        <f t="shared" si="61"/>
        <v>878.47166512702131</v>
      </c>
      <c r="AY122" s="60"/>
      <c r="AZ122" s="60"/>
      <c r="BA122" s="30">
        <v>0.23094688221709006</v>
      </c>
      <c r="BB122" s="102">
        <f t="shared" si="66"/>
        <v>232.36299999999997</v>
      </c>
      <c r="BC122" s="50">
        <v>1</v>
      </c>
      <c r="BD122" s="30">
        <v>22</v>
      </c>
      <c r="BE122" s="57">
        <v>-1</v>
      </c>
      <c r="BF122" s="57">
        <v>0.83</v>
      </c>
      <c r="BG122" s="56">
        <v>84.2</v>
      </c>
      <c r="BH122" s="57">
        <v>85.1</v>
      </c>
      <c r="BI122" s="57">
        <f t="shared" si="62"/>
        <v>9.5300000000000082</v>
      </c>
      <c r="BJ122" s="57">
        <f t="shared" si="63"/>
        <v>511.41325404157084</v>
      </c>
      <c r="BK122" s="60"/>
      <c r="BL122" s="60"/>
      <c r="BM122" s="60"/>
      <c r="BN122" s="60"/>
      <c r="BO122" s="60"/>
      <c r="BP122" s="35"/>
      <c r="BQ122" s="60"/>
      <c r="BR122" s="60"/>
    </row>
  </sheetData>
  <sheetProtection algorithmName="SHA-512" hashValue="gd9eIyR7L35r0R2TZUlMGAw4TWefzpTLv0nHJniicPo9KF5k2v+I3RKtxWc1kd19KxEHdkXAhKl7O+ZeDhksag==" saltValue="3mVq3Eujicer3mWmV2vD8w==" spinCount="100000" sheet="1" objects="1" scenarios="1"/>
  <mergeCells count="32">
    <mergeCell ref="E67:AL67"/>
    <mergeCell ref="E38:AL38"/>
    <mergeCell ref="I68:N68"/>
    <mergeCell ref="O68:T68"/>
    <mergeCell ref="U68:Z68"/>
    <mergeCell ref="AA68:AF68"/>
    <mergeCell ref="AG68:AL68"/>
    <mergeCell ref="I39:N39"/>
    <mergeCell ref="O39:T39"/>
    <mergeCell ref="U39:Z39"/>
    <mergeCell ref="AA39:AF39"/>
    <mergeCell ref="AG39:AL39"/>
    <mergeCell ref="E96:AL96"/>
    <mergeCell ref="I97:N97"/>
    <mergeCell ref="O97:T97"/>
    <mergeCell ref="U97:Z97"/>
    <mergeCell ref="AA97:AF97"/>
    <mergeCell ref="AG97:AL97"/>
    <mergeCell ref="E9:AL9"/>
    <mergeCell ref="I10:N10"/>
    <mergeCell ref="O10:T10"/>
    <mergeCell ref="U10:Z10"/>
    <mergeCell ref="AA10:AF10"/>
    <mergeCell ref="AG10:AL10"/>
    <mergeCell ref="AS10:AX10"/>
    <mergeCell ref="AS97:AX97"/>
    <mergeCell ref="BE97:BJ97"/>
    <mergeCell ref="AS68:AX68"/>
    <mergeCell ref="BE68:BJ68"/>
    <mergeCell ref="AS39:AX39"/>
    <mergeCell ref="BE39:BJ39"/>
    <mergeCell ref="BE10:BJ10"/>
  </mergeCells>
  <pageMargins left="0.7" right="0.7" top="0.75" bottom="0.75" header="0.3" footer="0.3"/>
  <pageSetup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D508"/>
  <sheetViews>
    <sheetView workbookViewId="0">
      <selection sqref="A1:XFD1048576"/>
    </sheetView>
  </sheetViews>
  <sheetFormatPr baseColWidth="10" defaultRowHeight="15" x14ac:dyDescent="0.25"/>
  <cols>
    <col min="1" max="1" width="33" style="1" bestFit="1" customWidth="1"/>
    <col min="2" max="3" width="12.7109375" style="1" bestFit="1" customWidth="1"/>
    <col min="4" max="4" width="3.28515625" style="1" bestFit="1" customWidth="1"/>
    <col min="5" max="5" width="11.28515625" style="1" bestFit="1" customWidth="1"/>
    <col min="6" max="6" width="4.7109375" style="1" customWidth="1"/>
    <col min="7" max="7" width="12" style="1" bestFit="1" customWidth="1"/>
    <col min="8" max="8" width="7.5703125" style="1" bestFit="1" customWidth="1"/>
    <col min="9" max="9" width="6.140625" style="1" bestFit="1" customWidth="1"/>
    <col min="10" max="10" width="5.28515625" style="1" bestFit="1" customWidth="1"/>
    <col min="11" max="11" width="6.28515625" style="1" bestFit="1" customWidth="1"/>
    <col min="12" max="13" width="5.5703125" style="1" bestFit="1" customWidth="1"/>
    <col min="14" max="14" width="5" style="1" bestFit="1" customWidth="1"/>
    <col min="15" max="15" width="7.5703125" style="1" bestFit="1" customWidth="1"/>
    <col min="16" max="16" width="8.7109375" style="1" bestFit="1" customWidth="1"/>
    <col min="17" max="17" width="10.28515625" style="1" bestFit="1" customWidth="1"/>
    <col min="18" max="18" width="11.42578125" style="1"/>
    <col min="19" max="19" width="33" style="1" bestFit="1" customWidth="1"/>
    <col min="20" max="20" width="12.140625" style="1" bestFit="1" customWidth="1"/>
    <col min="21" max="21" width="6.140625" style="1" customWidth="1"/>
    <col min="22" max="22" width="12" style="1" bestFit="1" customWidth="1"/>
    <col min="23" max="23" width="10.5703125" style="1" bestFit="1" customWidth="1"/>
    <col min="24" max="24" width="6.140625" style="1" bestFit="1" customWidth="1"/>
    <col min="25" max="25" width="5.28515625" style="1" bestFit="1" customWidth="1"/>
    <col min="26" max="26" width="7.5703125" style="1" bestFit="1" customWidth="1"/>
    <col min="27" max="28" width="5.5703125" style="1" bestFit="1" customWidth="1"/>
    <col min="29" max="29" width="6.5703125" style="1" bestFit="1" customWidth="1"/>
    <col min="30" max="30" width="3" style="1" bestFit="1" customWidth="1"/>
    <col min="31" max="31" width="8.7109375" style="1" bestFit="1" customWidth="1"/>
    <col min="32" max="32" width="9.5703125" style="1" bestFit="1" customWidth="1"/>
    <col min="33" max="33" width="6.28515625" style="1" bestFit="1" customWidth="1"/>
    <col min="34" max="35" width="5.5703125" style="1" bestFit="1" customWidth="1"/>
    <col min="36" max="36" width="6.5703125" style="1" bestFit="1" customWidth="1"/>
    <col min="37" max="37" width="3" style="1" bestFit="1" customWidth="1"/>
    <col min="38" max="38" width="8.7109375" style="1" bestFit="1" customWidth="1"/>
    <col min="39" max="39" width="9.5703125" style="1" bestFit="1" customWidth="1"/>
    <col min="40" max="40" width="6.42578125" style="1" bestFit="1" customWidth="1"/>
    <col min="41" max="42" width="5.5703125" style="1" bestFit="1" customWidth="1"/>
    <col min="43" max="43" width="6.5703125" style="1" bestFit="1" customWidth="1"/>
    <col min="44" max="44" width="3" style="1" bestFit="1" customWidth="1"/>
    <col min="45" max="45" width="8.7109375" style="1" bestFit="1" customWidth="1"/>
    <col min="46" max="46" width="11.42578125" style="1"/>
    <col min="47" max="47" width="6.42578125" style="1" bestFit="1" customWidth="1"/>
    <col min="48" max="49" width="5.5703125" style="1" bestFit="1" customWidth="1"/>
    <col min="50" max="50" width="6.5703125" style="1" bestFit="1" customWidth="1"/>
    <col min="51" max="51" width="3" style="1" bestFit="1" customWidth="1"/>
    <col min="52" max="52" width="8.7109375" style="1" bestFit="1" customWidth="1"/>
    <col min="53" max="53" width="9.5703125" style="1" bestFit="1" customWidth="1"/>
    <col min="54" max="54" width="6.28515625" style="1" bestFit="1" customWidth="1"/>
    <col min="55" max="56" width="5.5703125" style="1" bestFit="1" customWidth="1"/>
    <col min="57" max="57" width="6.5703125" style="1" bestFit="1" customWidth="1"/>
    <col min="58" max="58" width="3" style="1" bestFit="1" customWidth="1"/>
    <col min="59" max="59" width="8.7109375" style="1" bestFit="1" customWidth="1"/>
    <col min="60" max="60" width="9.5703125" style="1" bestFit="1" customWidth="1"/>
    <col min="61" max="62" width="11.42578125" style="1"/>
    <col min="63" max="63" width="12" style="1" bestFit="1" customWidth="1"/>
    <col min="64" max="64" width="7.5703125" style="1" bestFit="1" customWidth="1"/>
    <col min="65" max="65" width="6.140625" style="1" bestFit="1" customWidth="1"/>
    <col min="66" max="66" width="5.28515625" style="1" bestFit="1" customWidth="1"/>
    <col min="67" max="67" width="6.28515625" style="1" bestFit="1" customWidth="1"/>
    <col min="68" max="69" width="5.5703125" style="1" bestFit="1" customWidth="1"/>
    <col min="70" max="70" width="5" style="1" bestFit="1" customWidth="1"/>
    <col min="71" max="71" width="7.5703125" style="1" bestFit="1" customWidth="1"/>
    <col min="72" max="72" width="8.7109375" style="1" bestFit="1" customWidth="1"/>
    <col min="73" max="73" width="10.28515625" style="1" bestFit="1" customWidth="1"/>
    <col min="74" max="74" width="6.140625" style="51" bestFit="1" customWidth="1"/>
    <col min="75" max="75" width="5.28515625" style="51" bestFit="1" customWidth="1"/>
    <col min="76" max="76" width="6.28515625" style="51" bestFit="1" customWidth="1"/>
    <col min="77" max="78" width="5.5703125" style="51" bestFit="1" customWidth="1"/>
    <col min="79" max="79" width="5" style="51" bestFit="1" customWidth="1"/>
    <col min="80" max="80" width="7.5703125" style="51" bestFit="1" customWidth="1"/>
    <col min="81" max="81" width="8.7109375" style="51" bestFit="1" customWidth="1"/>
    <col min="82" max="82" width="9.5703125" style="51" bestFit="1" customWidth="1"/>
    <col min="83" max="16384" width="11.42578125" style="1"/>
  </cols>
  <sheetData>
    <row r="1" spans="1:82" x14ac:dyDescent="0.25">
      <c r="A1" s="30" t="s">
        <v>8</v>
      </c>
      <c r="B1" s="30" t="s">
        <v>9</v>
      </c>
      <c r="C1" s="32"/>
      <c r="D1" s="35"/>
      <c r="E1" s="35"/>
      <c r="S1" s="30" t="s">
        <v>8</v>
      </c>
      <c r="T1" s="30" t="s">
        <v>9</v>
      </c>
    </row>
    <row r="2" spans="1:82" x14ac:dyDescent="0.25">
      <c r="A2" s="30" t="s">
        <v>56</v>
      </c>
      <c r="B2" s="30">
        <v>0.92</v>
      </c>
      <c r="C2" s="32"/>
      <c r="D2" s="35"/>
      <c r="E2" s="35"/>
      <c r="S2" s="30" t="s">
        <v>56</v>
      </c>
      <c r="T2" s="30">
        <v>0.92</v>
      </c>
    </row>
    <row r="3" spans="1:82" x14ac:dyDescent="0.25">
      <c r="A3" s="30" t="s">
        <v>59</v>
      </c>
      <c r="B3" s="30">
        <v>0.06</v>
      </c>
      <c r="C3" s="32"/>
      <c r="D3" s="35"/>
      <c r="E3" s="35"/>
      <c r="J3" s="33"/>
      <c r="K3" s="33"/>
      <c r="L3" s="33"/>
      <c r="M3" s="33"/>
      <c r="N3" s="33"/>
      <c r="S3" s="30" t="s">
        <v>59</v>
      </c>
      <c r="T3" s="30">
        <v>0.06</v>
      </c>
    </row>
    <row r="4" spans="1:82" x14ac:dyDescent="0.25">
      <c r="A4" s="30" t="s">
        <v>60</v>
      </c>
      <c r="B4" s="68">
        <v>0.57309226520246126</v>
      </c>
      <c r="C4" s="35"/>
      <c r="D4" s="35"/>
      <c r="E4" s="35"/>
      <c r="S4" s="30" t="s">
        <v>60</v>
      </c>
      <c r="T4" s="30">
        <v>0.4</v>
      </c>
    </row>
    <row r="5" spans="1:82" x14ac:dyDescent="0.25">
      <c r="A5" s="34" t="s">
        <v>12</v>
      </c>
      <c r="B5" s="34">
        <f>SUM(B2:B4)</f>
        <v>1.5530922652024612</v>
      </c>
      <c r="C5" s="35"/>
      <c r="D5" s="61" t="s">
        <v>13</v>
      </c>
      <c r="E5" s="62">
        <f>1/B5</f>
        <v>0.64387674989137877</v>
      </c>
      <c r="S5" s="34" t="s">
        <v>12</v>
      </c>
      <c r="T5" s="34">
        <f>SUM(T2:T4)</f>
        <v>1.38</v>
      </c>
      <c r="V5" s="61" t="s">
        <v>13</v>
      </c>
      <c r="W5" s="62">
        <f>1/T5</f>
        <v>0.7246376811594204</v>
      </c>
    </row>
    <row r="6" spans="1:82" x14ac:dyDescent="0.25">
      <c r="C6" s="51"/>
    </row>
    <row r="8" spans="1:82" x14ac:dyDescent="0.25">
      <c r="V8" s="38" t="s">
        <v>23</v>
      </c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70"/>
    </row>
    <row r="9" spans="1:82" x14ac:dyDescent="0.25">
      <c r="H9" s="71"/>
      <c r="I9" s="71"/>
      <c r="J9" s="71"/>
      <c r="K9" s="72" t="s">
        <v>64</v>
      </c>
      <c r="L9" s="72"/>
      <c r="M9" s="72"/>
      <c r="N9" s="72"/>
      <c r="O9" s="72"/>
      <c r="P9" s="72"/>
      <c r="Q9" s="72"/>
      <c r="V9" s="73"/>
      <c r="W9" s="74"/>
      <c r="X9" s="74"/>
      <c r="Y9" s="75"/>
      <c r="Z9" s="40" t="s">
        <v>0</v>
      </c>
      <c r="AA9" s="41"/>
      <c r="AB9" s="41"/>
      <c r="AC9" s="41"/>
      <c r="AD9" s="41"/>
      <c r="AE9" s="41"/>
      <c r="AF9" s="42"/>
      <c r="AG9" s="76" t="s">
        <v>1</v>
      </c>
      <c r="AH9" s="77"/>
      <c r="AI9" s="77"/>
      <c r="AJ9" s="77"/>
      <c r="AK9" s="77"/>
      <c r="AL9" s="77"/>
      <c r="AM9" s="78"/>
      <c r="AN9" s="40" t="s">
        <v>2</v>
      </c>
      <c r="AO9" s="41"/>
      <c r="AP9" s="41"/>
      <c r="AQ9" s="41"/>
      <c r="AR9" s="41"/>
      <c r="AS9" s="41"/>
      <c r="AT9" s="42"/>
      <c r="AU9" s="76" t="s">
        <v>3</v>
      </c>
      <c r="AV9" s="77"/>
      <c r="AW9" s="77"/>
      <c r="AX9" s="77"/>
      <c r="AY9" s="77"/>
      <c r="AZ9" s="77"/>
      <c r="BA9" s="78"/>
      <c r="BB9" s="40" t="s">
        <v>4</v>
      </c>
      <c r="BC9" s="41"/>
      <c r="BD9" s="41"/>
      <c r="BE9" s="41"/>
      <c r="BF9" s="41"/>
      <c r="BG9" s="41"/>
      <c r="BH9" s="42"/>
      <c r="BK9" s="79"/>
      <c r="BL9" s="79"/>
      <c r="BM9" s="79"/>
      <c r="BN9" s="79"/>
      <c r="BO9" s="76" t="s">
        <v>62</v>
      </c>
      <c r="BP9" s="77"/>
      <c r="BQ9" s="77"/>
      <c r="BR9" s="77"/>
      <c r="BS9" s="77"/>
      <c r="BT9" s="77"/>
      <c r="BU9" s="78"/>
      <c r="BV9" s="35"/>
      <c r="BW9" s="35"/>
      <c r="BX9" s="71"/>
      <c r="BY9" s="71"/>
      <c r="BZ9" s="71"/>
      <c r="CA9" s="71"/>
      <c r="CB9" s="71"/>
      <c r="CC9" s="71"/>
      <c r="CD9" s="71"/>
    </row>
    <row r="10" spans="1:82" x14ac:dyDescent="0.25">
      <c r="G10" s="30" t="s">
        <v>27</v>
      </c>
      <c r="H10" s="30" t="s">
        <v>26</v>
      </c>
      <c r="I10" s="30" t="s">
        <v>14</v>
      </c>
      <c r="J10" s="30" t="s">
        <v>15</v>
      </c>
      <c r="K10" s="80" t="s">
        <v>16</v>
      </c>
      <c r="L10" s="80" t="s">
        <v>17</v>
      </c>
      <c r="M10" s="80" t="s">
        <v>61</v>
      </c>
      <c r="N10" s="80" t="s">
        <v>18</v>
      </c>
      <c r="O10" s="81" t="s">
        <v>25</v>
      </c>
      <c r="P10" s="81" t="s">
        <v>19</v>
      </c>
      <c r="Q10" s="81" t="s">
        <v>20</v>
      </c>
      <c r="V10" s="30" t="s">
        <v>27</v>
      </c>
      <c r="W10" s="30" t="s">
        <v>26</v>
      </c>
      <c r="X10" s="30" t="s">
        <v>14</v>
      </c>
      <c r="Y10" s="30" t="s">
        <v>15</v>
      </c>
      <c r="Z10" s="46" t="s">
        <v>16</v>
      </c>
      <c r="AA10" s="46" t="s">
        <v>17</v>
      </c>
      <c r="AB10" s="46" t="s">
        <v>61</v>
      </c>
      <c r="AC10" s="46" t="s">
        <v>18</v>
      </c>
      <c r="AD10" s="47" t="s">
        <v>25</v>
      </c>
      <c r="AE10" s="47" t="s">
        <v>19</v>
      </c>
      <c r="AF10" s="47" t="s">
        <v>20</v>
      </c>
      <c r="AG10" s="80" t="s">
        <v>16</v>
      </c>
      <c r="AH10" s="80" t="s">
        <v>17</v>
      </c>
      <c r="AI10" s="80" t="s">
        <v>61</v>
      </c>
      <c r="AJ10" s="81" t="s">
        <v>18</v>
      </c>
      <c r="AK10" s="81" t="s">
        <v>25</v>
      </c>
      <c r="AL10" s="81" t="s">
        <v>19</v>
      </c>
      <c r="AM10" s="81" t="s">
        <v>20</v>
      </c>
      <c r="AN10" s="46" t="s">
        <v>16</v>
      </c>
      <c r="AO10" s="46" t="s">
        <v>17</v>
      </c>
      <c r="AP10" s="46" t="s">
        <v>61</v>
      </c>
      <c r="AQ10" s="46" t="s">
        <v>18</v>
      </c>
      <c r="AR10" s="47" t="s">
        <v>25</v>
      </c>
      <c r="AS10" s="47" t="s">
        <v>19</v>
      </c>
      <c r="AT10" s="47" t="s">
        <v>20</v>
      </c>
      <c r="AU10" s="80" t="s">
        <v>16</v>
      </c>
      <c r="AV10" s="80" t="s">
        <v>17</v>
      </c>
      <c r="AW10" s="80" t="s">
        <v>61</v>
      </c>
      <c r="AX10" s="80" t="s">
        <v>18</v>
      </c>
      <c r="AY10" s="81" t="s">
        <v>25</v>
      </c>
      <c r="AZ10" s="81" t="s">
        <v>19</v>
      </c>
      <c r="BA10" s="81" t="s">
        <v>20</v>
      </c>
      <c r="BB10" s="46" t="s">
        <v>16</v>
      </c>
      <c r="BC10" s="46" t="s">
        <v>17</v>
      </c>
      <c r="BD10" s="46" t="s">
        <v>61</v>
      </c>
      <c r="BE10" s="46" t="s">
        <v>18</v>
      </c>
      <c r="BF10" s="47" t="s">
        <v>25</v>
      </c>
      <c r="BG10" s="47" t="s">
        <v>19</v>
      </c>
      <c r="BH10" s="47" t="s">
        <v>20</v>
      </c>
      <c r="BK10" s="30" t="s">
        <v>27</v>
      </c>
      <c r="BL10" s="30" t="s">
        <v>26</v>
      </c>
      <c r="BM10" s="30" t="s">
        <v>14</v>
      </c>
      <c r="BN10" s="30" t="s">
        <v>15</v>
      </c>
      <c r="BO10" s="80" t="s">
        <v>16</v>
      </c>
      <c r="BP10" s="80" t="s">
        <v>17</v>
      </c>
      <c r="BQ10" s="80" t="s">
        <v>61</v>
      </c>
      <c r="BR10" s="80" t="s">
        <v>18</v>
      </c>
      <c r="BS10" s="81" t="s">
        <v>25</v>
      </c>
      <c r="BT10" s="81" t="s">
        <v>19</v>
      </c>
      <c r="BU10" s="81" t="s">
        <v>20</v>
      </c>
      <c r="BV10" s="35"/>
      <c r="BW10" s="35"/>
      <c r="BX10" s="35"/>
      <c r="BY10" s="35"/>
      <c r="BZ10" s="35"/>
      <c r="CA10" s="35"/>
      <c r="CB10" s="60"/>
      <c r="CC10" s="60"/>
      <c r="CD10" s="60"/>
    </row>
    <row r="11" spans="1:82" x14ac:dyDescent="0.25">
      <c r="G11" s="30">
        <v>0.64387674989137877</v>
      </c>
      <c r="H11" s="82">
        <v>588.63</v>
      </c>
      <c r="I11" s="50">
        <v>4.1666666666666664E-2</v>
      </c>
      <c r="J11" s="30">
        <v>2</v>
      </c>
      <c r="K11" s="81">
        <v>-2</v>
      </c>
      <c r="L11" s="81">
        <v>0.83</v>
      </c>
      <c r="M11" s="81">
        <v>0.75</v>
      </c>
      <c r="N11" s="80">
        <v>77</v>
      </c>
      <c r="O11" s="81">
        <v>85.28</v>
      </c>
      <c r="P11" s="81">
        <f t="shared" ref="P11:P34" si="0">((J11+K11)*L11+(78-O11)+(N11-85))*M11</f>
        <v>-11.46</v>
      </c>
      <c r="Q11" s="81">
        <f t="shared" ref="Q11:Q34" si="1">P11*H11*G11</f>
        <v>-4343.3992629669237</v>
      </c>
      <c r="V11" s="30">
        <v>0.7246376811594204</v>
      </c>
      <c r="W11" s="82">
        <v>588.63</v>
      </c>
      <c r="X11" s="50">
        <v>4.1666666666666664E-2</v>
      </c>
      <c r="Y11" s="30">
        <v>2</v>
      </c>
      <c r="Z11" s="47">
        <v>0.625</v>
      </c>
      <c r="AA11" s="47">
        <v>0.5</v>
      </c>
      <c r="AB11" s="47">
        <v>0.75</v>
      </c>
      <c r="AC11" s="47">
        <v>96.8</v>
      </c>
      <c r="AD11" s="46">
        <v>80</v>
      </c>
      <c r="AE11" s="47">
        <f t="shared" ref="AE11:AE34" si="2">((Y11+Z11)*AA11+(78-AD11)+(AC11-85))*AB11</f>
        <v>8.3343749999999979</v>
      </c>
      <c r="AF11" s="47">
        <f t="shared" ref="AF11:AF34" si="3">AE11*W11*V11</f>
        <v>3554.9733016304344</v>
      </c>
      <c r="AG11" s="81">
        <v>-0.375</v>
      </c>
      <c r="AH11" s="81">
        <v>0.5</v>
      </c>
      <c r="AI11" s="81">
        <v>0.75</v>
      </c>
      <c r="AJ11" s="81">
        <v>98.6</v>
      </c>
      <c r="AK11" s="80">
        <v>80</v>
      </c>
      <c r="AL11" s="81">
        <f t="shared" ref="AL11:AL34" si="4">((Y11+AG11)*AH11+(78-AK11)+(AJ11-85))*AI11</f>
        <v>9.3093749999999957</v>
      </c>
      <c r="AM11" s="81">
        <f t="shared" ref="AM11:AM34" si="5">V11*W11*AL11</f>
        <v>3970.8531929347814</v>
      </c>
      <c r="AN11" s="47">
        <v>-0.75</v>
      </c>
      <c r="AO11" s="47">
        <v>0.5</v>
      </c>
      <c r="AP11" s="47">
        <v>0.75</v>
      </c>
      <c r="AQ11" s="47">
        <v>95</v>
      </c>
      <c r="AR11" s="46">
        <v>80</v>
      </c>
      <c r="AS11" s="47">
        <f t="shared" ref="AS11:AS34" si="6">((Y11+AN11)*AO11+(78-AR11)+(AQ11-85))*AP11</f>
        <v>6.46875</v>
      </c>
      <c r="AT11" s="47">
        <f t="shared" ref="AT11:AT34" si="7">AS11*W11*V11</f>
        <v>2759.2031250000005</v>
      </c>
      <c r="AU11" s="81">
        <v>-5.125</v>
      </c>
      <c r="AV11" s="81">
        <v>0.5</v>
      </c>
      <c r="AW11" s="81">
        <v>0.75</v>
      </c>
      <c r="AX11" s="81">
        <v>96.8</v>
      </c>
      <c r="AY11" s="80">
        <v>80</v>
      </c>
      <c r="AZ11" s="81">
        <f t="shared" ref="AZ11:AZ34" si="8">((Y11+AU11)*AV11+(78-AY11)+(AX11-85))*AW11</f>
        <v>6.1781249999999979</v>
      </c>
      <c r="BA11" s="81">
        <f t="shared" ref="BA11:BA34" si="9">AZ11*W11*V11</f>
        <v>2635.238926630434</v>
      </c>
      <c r="BB11" s="47">
        <v>-0.75</v>
      </c>
      <c r="BC11" s="47">
        <v>0.5</v>
      </c>
      <c r="BD11" s="47">
        <v>0.75</v>
      </c>
      <c r="BE11" s="47">
        <v>96.8</v>
      </c>
      <c r="BF11" s="46">
        <v>80</v>
      </c>
      <c r="BG11" s="47">
        <f t="shared" ref="BG11:BG34" si="10">((Y11+BB11)*BC11+(78-BF11)+(BE11-85))*BD11</f>
        <v>7.8187499999999979</v>
      </c>
      <c r="BH11" s="47">
        <f t="shared" ref="BH11:BH34" si="11">V11*W11*BG11</f>
        <v>3335.0368206521734</v>
      </c>
      <c r="BK11" s="30">
        <v>0.98039215686274506</v>
      </c>
      <c r="BL11" s="82">
        <v>106.56</v>
      </c>
      <c r="BM11" s="50">
        <v>4.1666666666666664E-2</v>
      </c>
      <c r="BN11" s="30">
        <v>2</v>
      </c>
      <c r="BO11" s="81">
        <v>-0.375</v>
      </c>
      <c r="BP11" s="81">
        <v>0.83</v>
      </c>
      <c r="BQ11" s="81">
        <v>0.75</v>
      </c>
      <c r="BR11" s="80">
        <v>77</v>
      </c>
      <c r="BS11" s="81">
        <v>78.709999999999994</v>
      </c>
      <c r="BT11" s="81">
        <f t="shared" ref="BT11:BT34" si="12">((BN11+BO11)*BP11+(78-BS11)+(BR11-85))*BQ11</f>
        <v>-5.5209374999999952</v>
      </c>
      <c r="BU11" s="81">
        <f t="shared" ref="BU11:BU34" si="13">BT11*BL11*BK11</f>
        <v>-576.77558823529353</v>
      </c>
      <c r="BV11" s="59"/>
      <c r="BW11" s="35"/>
      <c r="BX11" s="60"/>
      <c r="BY11" s="60"/>
      <c r="BZ11" s="60"/>
      <c r="CA11" s="35"/>
      <c r="CB11" s="60"/>
      <c r="CC11" s="60"/>
      <c r="CD11" s="60"/>
    </row>
    <row r="12" spans="1:82" x14ac:dyDescent="0.25">
      <c r="G12" s="30">
        <v>0.64387674989137877</v>
      </c>
      <c r="H12" s="82">
        <v>588.63</v>
      </c>
      <c r="I12" s="50">
        <v>8.3333333333333329E-2</v>
      </c>
      <c r="J12" s="30">
        <v>0</v>
      </c>
      <c r="K12" s="81">
        <v>-2</v>
      </c>
      <c r="L12" s="81">
        <v>0.83</v>
      </c>
      <c r="M12" s="81">
        <v>0.75</v>
      </c>
      <c r="N12" s="80">
        <v>77</v>
      </c>
      <c r="O12" s="81">
        <v>84.74</v>
      </c>
      <c r="P12" s="81">
        <f t="shared" si="0"/>
        <v>-12.299999999999997</v>
      </c>
      <c r="Q12" s="81">
        <f t="shared" si="1"/>
        <v>-4661.7636068493148</v>
      </c>
      <c r="V12" s="30">
        <v>0.7246376811594204</v>
      </c>
      <c r="W12" s="82">
        <v>588.63</v>
      </c>
      <c r="X12" s="50">
        <v>8.3333333333333329E-2</v>
      </c>
      <c r="Y12" s="30">
        <v>0</v>
      </c>
      <c r="Z12" s="47">
        <v>0.625</v>
      </c>
      <c r="AA12" s="47">
        <v>0.5</v>
      </c>
      <c r="AB12" s="47">
        <v>0.75</v>
      </c>
      <c r="AC12" s="47">
        <v>96.8</v>
      </c>
      <c r="AD12" s="46">
        <v>80</v>
      </c>
      <c r="AE12" s="47">
        <f t="shared" si="2"/>
        <v>7.5843749999999979</v>
      </c>
      <c r="AF12" s="47">
        <f t="shared" si="3"/>
        <v>3235.0656929347824</v>
      </c>
      <c r="AG12" s="81">
        <v>-0.375</v>
      </c>
      <c r="AH12" s="81">
        <v>0.5</v>
      </c>
      <c r="AI12" s="81">
        <v>0.75</v>
      </c>
      <c r="AJ12" s="81">
        <v>98.6</v>
      </c>
      <c r="AK12" s="80">
        <v>80</v>
      </c>
      <c r="AL12" s="81">
        <f t="shared" si="4"/>
        <v>8.5593749999999957</v>
      </c>
      <c r="AM12" s="81">
        <f t="shared" si="5"/>
        <v>3650.9455842391289</v>
      </c>
      <c r="AN12" s="47">
        <v>-0.75</v>
      </c>
      <c r="AO12" s="47">
        <v>0.5</v>
      </c>
      <c r="AP12" s="47">
        <v>0.75</v>
      </c>
      <c r="AQ12" s="47">
        <v>95</v>
      </c>
      <c r="AR12" s="46">
        <v>80</v>
      </c>
      <c r="AS12" s="47">
        <f t="shared" si="6"/>
        <v>5.71875</v>
      </c>
      <c r="AT12" s="47">
        <f t="shared" si="7"/>
        <v>2439.295516304348</v>
      </c>
      <c r="AU12" s="81">
        <v>-5.125</v>
      </c>
      <c r="AV12" s="81">
        <v>0.5</v>
      </c>
      <c r="AW12" s="81">
        <v>0.75</v>
      </c>
      <c r="AX12" s="81">
        <v>96.8</v>
      </c>
      <c r="AY12" s="80">
        <v>80</v>
      </c>
      <c r="AZ12" s="81">
        <f t="shared" si="8"/>
        <v>5.4281249999999979</v>
      </c>
      <c r="BA12" s="81">
        <f t="shared" si="9"/>
        <v>2315.331317934782</v>
      </c>
      <c r="BB12" s="47">
        <v>-0.75</v>
      </c>
      <c r="BC12" s="47">
        <v>0.5</v>
      </c>
      <c r="BD12" s="47">
        <v>0.75</v>
      </c>
      <c r="BE12" s="47">
        <v>96.8</v>
      </c>
      <c r="BF12" s="46">
        <v>80</v>
      </c>
      <c r="BG12" s="47">
        <f t="shared" si="10"/>
        <v>7.0687499999999979</v>
      </c>
      <c r="BH12" s="47">
        <f t="shared" si="11"/>
        <v>3015.1292119565214</v>
      </c>
      <c r="BK12" s="30">
        <v>0.98039215686274506</v>
      </c>
      <c r="BL12" s="82">
        <v>106.56</v>
      </c>
      <c r="BM12" s="50">
        <v>8.3333333333333329E-2</v>
      </c>
      <c r="BN12" s="30">
        <v>0</v>
      </c>
      <c r="BO12" s="81">
        <v>-0.375</v>
      </c>
      <c r="BP12" s="81">
        <v>0.83</v>
      </c>
      <c r="BQ12" s="81">
        <v>0.75</v>
      </c>
      <c r="BR12" s="80">
        <v>77</v>
      </c>
      <c r="BS12" s="81">
        <v>78.8</v>
      </c>
      <c r="BT12" s="81">
        <f t="shared" si="12"/>
        <v>-6.8334374999999969</v>
      </c>
      <c r="BU12" s="81">
        <f t="shared" si="13"/>
        <v>-713.89323529411729</v>
      </c>
      <c r="BV12" s="59"/>
      <c r="BW12" s="35"/>
      <c r="BX12" s="60"/>
      <c r="BY12" s="60"/>
      <c r="BZ12" s="60"/>
      <c r="CA12" s="35"/>
      <c r="CB12" s="60"/>
      <c r="CC12" s="60"/>
      <c r="CD12" s="60"/>
    </row>
    <row r="13" spans="1:82" x14ac:dyDescent="0.25">
      <c r="G13" s="30">
        <v>0.64387674989137877</v>
      </c>
      <c r="H13" s="82">
        <v>588.63</v>
      </c>
      <c r="I13" s="50">
        <v>0.125</v>
      </c>
      <c r="J13" s="30">
        <v>-2</v>
      </c>
      <c r="K13" s="81">
        <v>-2</v>
      </c>
      <c r="L13" s="81">
        <v>0.83</v>
      </c>
      <c r="M13" s="81">
        <v>0.75</v>
      </c>
      <c r="N13" s="80">
        <v>80.599999999999994</v>
      </c>
      <c r="O13" s="81">
        <v>84.02</v>
      </c>
      <c r="P13" s="81">
        <f t="shared" si="0"/>
        <v>-10.305000000000001</v>
      </c>
      <c r="Q13" s="81">
        <f t="shared" si="1"/>
        <v>-3905.6482901286349</v>
      </c>
      <c r="V13" s="30">
        <v>0.7246376811594204</v>
      </c>
      <c r="W13" s="82">
        <v>588.63</v>
      </c>
      <c r="X13" s="50">
        <v>0.125</v>
      </c>
      <c r="Y13" s="30">
        <v>-2</v>
      </c>
      <c r="Z13" s="47">
        <v>0.625</v>
      </c>
      <c r="AA13" s="47">
        <v>0.5</v>
      </c>
      <c r="AB13" s="47">
        <v>0.75</v>
      </c>
      <c r="AC13" s="47">
        <v>96.8</v>
      </c>
      <c r="AD13" s="46">
        <v>80</v>
      </c>
      <c r="AE13" s="47">
        <f t="shared" si="2"/>
        <v>6.8343749999999979</v>
      </c>
      <c r="AF13" s="47">
        <f t="shared" si="3"/>
        <v>2915.1580842391299</v>
      </c>
      <c r="AG13" s="81">
        <v>-0.375</v>
      </c>
      <c r="AH13" s="81">
        <v>0.5</v>
      </c>
      <c r="AI13" s="81">
        <v>0.75</v>
      </c>
      <c r="AJ13" s="81">
        <v>98.6</v>
      </c>
      <c r="AK13" s="80">
        <v>80</v>
      </c>
      <c r="AL13" s="81">
        <f t="shared" si="4"/>
        <v>7.8093749999999957</v>
      </c>
      <c r="AM13" s="81">
        <f t="shared" si="5"/>
        <v>3331.0379755434769</v>
      </c>
      <c r="AN13" s="47">
        <v>-0.75</v>
      </c>
      <c r="AO13" s="47">
        <v>0.5</v>
      </c>
      <c r="AP13" s="47">
        <v>0.75</v>
      </c>
      <c r="AQ13" s="47">
        <v>95</v>
      </c>
      <c r="AR13" s="46">
        <v>80</v>
      </c>
      <c r="AS13" s="47">
        <f t="shared" si="6"/>
        <v>4.96875</v>
      </c>
      <c r="AT13" s="47">
        <f t="shared" si="7"/>
        <v>2119.387907608696</v>
      </c>
      <c r="AU13" s="81">
        <v>-5.125</v>
      </c>
      <c r="AV13" s="81">
        <v>0.5</v>
      </c>
      <c r="AW13" s="81">
        <v>0.75</v>
      </c>
      <c r="AX13" s="81">
        <v>96.8</v>
      </c>
      <c r="AY13" s="80">
        <v>80</v>
      </c>
      <c r="AZ13" s="81">
        <f t="shared" si="8"/>
        <v>4.6781249999999979</v>
      </c>
      <c r="BA13" s="81">
        <f t="shared" si="9"/>
        <v>1995.4237092391299</v>
      </c>
      <c r="BB13" s="47">
        <v>-0.75</v>
      </c>
      <c r="BC13" s="47">
        <v>0.5</v>
      </c>
      <c r="BD13" s="47">
        <v>0.75</v>
      </c>
      <c r="BE13" s="47">
        <v>96.8</v>
      </c>
      <c r="BF13" s="46">
        <v>80</v>
      </c>
      <c r="BG13" s="47">
        <f t="shared" si="10"/>
        <v>6.3187499999999979</v>
      </c>
      <c r="BH13" s="47">
        <f t="shared" si="11"/>
        <v>2695.221603260869</v>
      </c>
      <c r="BK13" s="30">
        <v>0.98039215686274506</v>
      </c>
      <c r="BL13" s="82">
        <v>106.56</v>
      </c>
      <c r="BM13" s="50">
        <v>0.125</v>
      </c>
      <c r="BN13" s="30">
        <v>-2</v>
      </c>
      <c r="BO13" s="81">
        <v>-0.375</v>
      </c>
      <c r="BP13" s="81">
        <v>0.83</v>
      </c>
      <c r="BQ13" s="81">
        <v>0.75</v>
      </c>
      <c r="BR13" s="80">
        <v>80.599999999999994</v>
      </c>
      <c r="BS13" s="81">
        <v>78.8</v>
      </c>
      <c r="BT13" s="81">
        <f t="shared" si="12"/>
        <v>-5.3784375000000022</v>
      </c>
      <c r="BU13" s="81">
        <f t="shared" si="13"/>
        <v>-561.88852941176492</v>
      </c>
      <c r="BV13" s="59"/>
      <c r="BW13" s="35"/>
      <c r="BX13" s="60"/>
      <c r="BY13" s="60"/>
      <c r="BZ13" s="60"/>
      <c r="CA13" s="35"/>
      <c r="CB13" s="60"/>
      <c r="CC13" s="60"/>
      <c r="CD13" s="60"/>
    </row>
    <row r="14" spans="1:82" x14ac:dyDescent="0.25">
      <c r="G14" s="30">
        <v>0.64387674989137877</v>
      </c>
      <c r="H14" s="82">
        <v>588.63</v>
      </c>
      <c r="I14" s="50">
        <v>0.16666666666666699</v>
      </c>
      <c r="J14" s="30">
        <v>-3</v>
      </c>
      <c r="K14" s="81">
        <v>-2</v>
      </c>
      <c r="L14" s="81">
        <v>0.83</v>
      </c>
      <c r="M14" s="81">
        <v>0.75</v>
      </c>
      <c r="N14" s="80">
        <v>78.8</v>
      </c>
      <c r="O14" s="81">
        <v>83.48</v>
      </c>
      <c r="P14" s="81">
        <f t="shared" si="0"/>
        <v>-11.872500000000004</v>
      </c>
      <c r="Q14" s="81">
        <f t="shared" si="1"/>
        <v>-4499.7388961234574</v>
      </c>
      <c r="V14" s="30">
        <v>0.7246376811594204</v>
      </c>
      <c r="W14" s="82">
        <v>588.63</v>
      </c>
      <c r="X14" s="50">
        <v>0.16666666666666699</v>
      </c>
      <c r="Y14" s="30">
        <v>-3</v>
      </c>
      <c r="Z14" s="47">
        <v>0.625</v>
      </c>
      <c r="AA14" s="47">
        <v>0.5</v>
      </c>
      <c r="AB14" s="47">
        <v>0.75</v>
      </c>
      <c r="AC14" s="47">
        <v>96.8</v>
      </c>
      <c r="AD14" s="46">
        <v>80</v>
      </c>
      <c r="AE14" s="47">
        <f t="shared" si="2"/>
        <v>6.4593749999999979</v>
      </c>
      <c r="AF14" s="47">
        <f t="shared" si="3"/>
        <v>2755.2042798913035</v>
      </c>
      <c r="AG14" s="81">
        <v>-0.375</v>
      </c>
      <c r="AH14" s="81">
        <v>0.5</v>
      </c>
      <c r="AI14" s="81">
        <v>0.75</v>
      </c>
      <c r="AJ14" s="81">
        <v>98.6</v>
      </c>
      <c r="AK14" s="80">
        <v>80</v>
      </c>
      <c r="AL14" s="81">
        <f t="shared" si="4"/>
        <v>7.4343749999999957</v>
      </c>
      <c r="AM14" s="81">
        <f t="shared" si="5"/>
        <v>3171.0841711956509</v>
      </c>
      <c r="AN14" s="47">
        <v>-0.75</v>
      </c>
      <c r="AO14" s="47">
        <v>0.5</v>
      </c>
      <c r="AP14" s="47">
        <v>0.75</v>
      </c>
      <c r="AQ14" s="47">
        <v>95</v>
      </c>
      <c r="AR14" s="46">
        <v>80</v>
      </c>
      <c r="AS14" s="47">
        <f t="shared" si="6"/>
        <v>4.59375</v>
      </c>
      <c r="AT14" s="47">
        <f t="shared" si="7"/>
        <v>1959.43410326087</v>
      </c>
      <c r="AU14" s="81">
        <v>-5.125</v>
      </c>
      <c r="AV14" s="81">
        <v>0.5</v>
      </c>
      <c r="AW14" s="81">
        <v>0.75</v>
      </c>
      <c r="AX14" s="81">
        <v>96.8</v>
      </c>
      <c r="AY14" s="80">
        <v>80</v>
      </c>
      <c r="AZ14" s="81">
        <f t="shared" si="8"/>
        <v>4.3031249999999979</v>
      </c>
      <c r="BA14" s="81">
        <f t="shared" si="9"/>
        <v>1835.4699048913039</v>
      </c>
      <c r="BB14" s="47">
        <v>-0.75</v>
      </c>
      <c r="BC14" s="47">
        <v>0.5</v>
      </c>
      <c r="BD14" s="47">
        <v>0.75</v>
      </c>
      <c r="BE14" s="47">
        <v>96.8</v>
      </c>
      <c r="BF14" s="46">
        <v>80</v>
      </c>
      <c r="BG14" s="47">
        <f t="shared" si="10"/>
        <v>5.9437499999999979</v>
      </c>
      <c r="BH14" s="47">
        <f t="shared" si="11"/>
        <v>2535.267798913043</v>
      </c>
      <c r="BK14" s="30">
        <v>0.98039215686274506</v>
      </c>
      <c r="BL14" s="82">
        <v>106.56</v>
      </c>
      <c r="BM14" s="50">
        <v>0.16666666666666699</v>
      </c>
      <c r="BN14" s="30">
        <v>-3</v>
      </c>
      <c r="BO14" s="81">
        <v>-0.375</v>
      </c>
      <c r="BP14" s="81">
        <v>0.83</v>
      </c>
      <c r="BQ14" s="81">
        <v>0.75</v>
      </c>
      <c r="BR14" s="80">
        <v>78.8</v>
      </c>
      <c r="BS14" s="81">
        <v>78</v>
      </c>
      <c r="BT14" s="81">
        <f t="shared" si="12"/>
        <v>-6.7509375000000018</v>
      </c>
      <c r="BU14" s="81">
        <f t="shared" si="13"/>
        <v>-705.27441176470609</v>
      </c>
      <c r="BV14" s="59"/>
      <c r="BW14" s="35"/>
      <c r="BX14" s="60"/>
      <c r="BY14" s="60"/>
      <c r="BZ14" s="60"/>
      <c r="CA14" s="35"/>
      <c r="CB14" s="60"/>
      <c r="CC14" s="60"/>
      <c r="CD14" s="60"/>
    </row>
    <row r="15" spans="1:82" x14ac:dyDescent="0.25">
      <c r="G15" s="30">
        <v>0.64387674989137877</v>
      </c>
      <c r="H15" s="82">
        <v>588.63</v>
      </c>
      <c r="I15" s="50">
        <v>0.20833333333333401</v>
      </c>
      <c r="J15" s="30">
        <v>-4</v>
      </c>
      <c r="K15" s="81">
        <v>-2</v>
      </c>
      <c r="L15" s="81">
        <v>0.83</v>
      </c>
      <c r="M15" s="81">
        <v>0.75</v>
      </c>
      <c r="N15" s="80">
        <v>78.8</v>
      </c>
      <c r="O15" s="81">
        <v>83.3</v>
      </c>
      <c r="P15" s="81">
        <f t="shared" si="0"/>
        <v>-12.36</v>
      </c>
      <c r="Q15" s="81">
        <f t="shared" si="1"/>
        <v>-4684.5039171266289</v>
      </c>
      <c r="V15" s="30">
        <v>0.7246376811594204</v>
      </c>
      <c r="W15" s="82">
        <v>588.63</v>
      </c>
      <c r="X15" s="50">
        <v>0.20833333333333401</v>
      </c>
      <c r="Y15" s="30">
        <v>-4</v>
      </c>
      <c r="Z15" s="47">
        <v>0.625</v>
      </c>
      <c r="AA15" s="47">
        <v>0.5</v>
      </c>
      <c r="AB15" s="47">
        <v>0.75</v>
      </c>
      <c r="AC15" s="47">
        <v>96.8</v>
      </c>
      <c r="AD15" s="46">
        <v>80</v>
      </c>
      <c r="AE15" s="47">
        <f t="shared" si="2"/>
        <v>6.0843749999999979</v>
      </c>
      <c r="AF15" s="47">
        <f t="shared" si="3"/>
        <v>2595.2504755434775</v>
      </c>
      <c r="AG15" s="81">
        <v>-0.375</v>
      </c>
      <c r="AH15" s="81">
        <v>0.5</v>
      </c>
      <c r="AI15" s="81">
        <v>0.75</v>
      </c>
      <c r="AJ15" s="81">
        <v>98.6</v>
      </c>
      <c r="AK15" s="80">
        <v>80</v>
      </c>
      <c r="AL15" s="81">
        <f t="shared" si="4"/>
        <v>7.0593749999999957</v>
      </c>
      <c r="AM15" s="81">
        <f t="shared" si="5"/>
        <v>3011.1303668478245</v>
      </c>
      <c r="AN15" s="47">
        <v>-0.75</v>
      </c>
      <c r="AO15" s="47">
        <v>0.5</v>
      </c>
      <c r="AP15" s="47">
        <v>0.75</v>
      </c>
      <c r="AQ15" s="47">
        <v>95</v>
      </c>
      <c r="AR15" s="46">
        <v>80</v>
      </c>
      <c r="AS15" s="47">
        <f t="shared" si="6"/>
        <v>4.21875</v>
      </c>
      <c r="AT15" s="47">
        <f t="shared" si="7"/>
        <v>1799.4802989130437</v>
      </c>
      <c r="AU15" s="81">
        <v>-5.125</v>
      </c>
      <c r="AV15" s="81">
        <v>0.5</v>
      </c>
      <c r="AW15" s="81">
        <v>0.75</v>
      </c>
      <c r="AX15" s="81">
        <v>96.8</v>
      </c>
      <c r="AY15" s="80">
        <v>80</v>
      </c>
      <c r="AZ15" s="81">
        <f t="shared" si="8"/>
        <v>3.9281249999999979</v>
      </c>
      <c r="BA15" s="81">
        <f t="shared" si="9"/>
        <v>1675.5161005434775</v>
      </c>
      <c r="BB15" s="47">
        <v>-0.75</v>
      </c>
      <c r="BC15" s="47">
        <v>0.5</v>
      </c>
      <c r="BD15" s="47">
        <v>0.75</v>
      </c>
      <c r="BE15" s="47">
        <v>96.8</v>
      </c>
      <c r="BF15" s="46">
        <v>80</v>
      </c>
      <c r="BG15" s="47">
        <f t="shared" si="10"/>
        <v>5.5687499999999979</v>
      </c>
      <c r="BH15" s="47">
        <f t="shared" si="11"/>
        <v>2375.3139945652169</v>
      </c>
      <c r="BK15" s="30">
        <v>0.98039215686274506</v>
      </c>
      <c r="BL15" s="82">
        <v>106.56</v>
      </c>
      <c r="BM15" s="50">
        <v>0.20833333333333401</v>
      </c>
      <c r="BN15" s="30">
        <v>-4</v>
      </c>
      <c r="BO15" s="81">
        <v>-0.375</v>
      </c>
      <c r="BP15" s="81">
        <v>0.83</v>
      </c>
      <c r="BQ15" s="81">
        <v>0.75</v>
      </c>
      <c r="BR15" s="80">
        <v>78.8</v>
      </c>
      <c r="BS15" s="81">
        <v>78</v>
      </c>
      <c r="BT15" s="81">
        <f t="shared" si="12"/>
        <v>-7.3734375000000014</v>
      </c>
      <c r="BU15" s="81">
        <f t="shared" si="13"/>
        <v>-770.30735294117665</v>
      </c>
      <c r="BV15" s="59"/>
      <c r="BW15" s="35"/>
      <c r="BX15" s="60"/>
      <c r="BY15" s="60"/>
      <c r="BZ15" s="60"/>
      <c r="CA15" s="35"/>
      <c r="CB15" s="60"/>
      <c r="CC15" s="60"/>
      <c r="CD15" s="60"/>
    </row>
    <row r="16" spans="1:82" x14ac:dyDescent="0.25">
      <c r="G16" s="30">
        <v>0.64387674989137877</v>
      </c>
      <c r="H16" s="82">
        <v>588.63</v>
      </c>
      <c r="I16" s="50">
        <v>0.25</v>
      </c>
      <c r="J16" s="30">
        <v>-4</v>
      </c>
      <c r="K16" s="81">
        <v>-2</v>
      </c>
      <c r="L16" s="81">
        <v>0.83</v>
      </c>
      <c r="M16" s="81">
        <v>0.75</v>
      </c>
      <c r="N16" s="80">
        <v>78.8</v>
      </c>
      <c r="O16" s="81">
        <v>83.3</v>
      </c>
      <c r="P16" s="81">
        <f t="shared" si="0"/>
        <v>-12.36</v>
      </c>
      <c r="Q16" s="81">
        <f t="shared" si="1"/>
        <v>-4684.5039171266289</v>
      </c>
      <c r="V16" s="30">
        <v>0.7246376811594204</v>
      </c>
      <c r="W16" s="82">
        <v>588.63</v>
      </c>
      <c r="X16" s="50">
        <v>0.25</v>
      </c>
      <c r="Y16" s="30">
        <v>-4</v>
      </c>
      <c r="Z16" s="47">
        <v>0.625</v>
      </c>
      <c r="AA16" s="47">
        <v>0.5</v>
      </c>
      <c r="AB16" s="47">
        <v>0.75</v>
      </c>
      <c r="AC16" s="47">
        <v>96.8</v>
      </c>
      <c r="AD16" s="46">
        <v>80</v>
      </c>
      <c r="AE16" s="47">
        <f t="shared" si="2"/>
        <v>6.0843749999999979</v>
      </c>
      <c r="AF16" s="47">
        <f t="shared" si="3"/>
        <v>2595.2504755434775</v>
      </c>
      <c r="AG16" s="81">
        <v>-0.375</v>
      </c>
      <c r="AH16" s="81">
        <v>0.5</v>
      </c>
      <c r="AI16" s="81">
        <v>0.75</v>
      </c>
      <c r="AJ16" s="81">
        <v>98.6</v>
      </c>
      <c r="AK16" s="80">
        <v>80</v>
      </c>
      <c r="AL16" s="81">
        <f t="shared" si="4"/>
        <v>7.0593749999999957</v>
      </c>
      <c r="AM16" s="81">
        <f t="shared" si="5"/>
        <v>3011.1303668478245</v>
      </c>
      <c r="AN16" s="47">
        <v>-0.75</v>
      </c>
      <c r="AO16" s="47">
        <v>0.5</v>
      </c>
      <c r="AP16" s="47">
        <v>0.75</v>
      </c>
      <c r="AQ16" s="47">
        <v>95</v>
      </c>
      <c r="AR16" s="46">
        <v>80</v>
      </c>
      <c r="AS16" s="47">
        <f t="shared" si="6"/>
        <v>4.21875</v>
      </c>
      <c r="AT16" s="47">
        <f t="shared" si="7"/>
        <v>1799.4802989130437</v>
      </c>
      <c r="AU16" s="81">
        <v>-5.125</v>
      </c>
      <c r="AV16" s="81">
        <v>0.5</v>
      </c>
      <c r="AW16" s="81">
        <v>0.75</v>
      </c>
      <c r="AX16" s="81">
        <v>96.8</v>
      </c>
      <c r="AY16" s="80">
        <v>80</v>
      </c>
      <c r="AZ16" s="81">
        <f t="shared" si="8"/>
        <v>3.9281249999999979</v>
      </c>
      <c r="BA16" s="81">
        <f t="shared" si="9"/>
        <v>1675.5161005434775</v>
      </c>
      <c r="BB16" s="47">
        <v>-0.75</v>
      </c>
      <c r="BC16" s="47">
        <v>0.5</v>
      </c>
      <c r="BD16" s="47">
        <v>0.75</v>
      </c>
      <c r="BE16" s="47">
        <v>96.8</v>
      </c>
      <c r="BF16" s="46">
        <v>80</v>
      </c>
      <c r="BG16" s="47">
        <f t="shared" si="10"/>
        <v>5.5687499999999979</v>
      </c>
      <c r="BH16" s="47">
        <f t="shared" si="11"/>
        <v>2375.3139945652169</v>
      </c>
      <c r="BK16" s="30">
        <v>0.98039215686274506</v>
      </c>
      <c r="BL16" s="82">
        <v>106.56</v>
      </c>
      <c r="BM16" s="50">
        <v>0.25</v>
      </c>
      <c r="BN16" s="30">
        <v>-4</v>
      </c>
      <c r="BO16" s="81">
        <v>-0.375</v>
      </c>
      <c r="BP16" s="81">
        <v>0.83</v>
      </c>
      <c r="BQ16" s="81">
        <v>0.75</v>
      </c>
      <c r="BR16" s="80">
        <v>78.8</v>
      </c>
      <c r="BS16" s="81">
        <v>78.8</v>
      </c>
      <c r="BT16" s="81">
        <f t="shared" si="12"/>
        <v>-7.9734374999999993</v>
      </c>
      <c r="BU16" s="81">
        <f t="shared" si="13"/>
        <v>-832.98970588235295</v>
      </c>
      <c r="BV16" s="59"/>
      <c r="BW16" s="35"/>
      <c r="BX16" s="60"/>
      <c r="BY16" s="60"/>
      <c r="BZ16" s="60"/>
      <c r="CA16" s="35"/>
      <c r="CB16" s="60"/>
      <c r="CC16" s="60"/>
      <c r="CD16" s="60"/>
    </row>
    <row r="17" spans="7:82" x14ac:dyDescent="0.25">
      <c r="G17" s="30">
        <v>0.64387674989137877</v>
      </c>
      <c r="H17" s="82">
        <v>588.63</v>
      </c>
      <c r="I17" s="50">
        <v>0.29166666666666702</v>
      </c>
      <c r="J17" s="30">
        <v>-1</v>
      </c>
      <c r="K17" s="81">
        <v>-2</v>
      </c>
      <c r="L17" s="81">
        <v>0.83</v>
      </c>
      <c r="M17" s="81">
        <v>0.75</v>
      </c>
      <c r="N17" s="80">
        <v>78.8</v>
      </c>
      <c r="O17" s="81">
        <v>82.94</v>
      </c>
      <c r="P17" s="81">
        <f t="shared" si="0"/>
        <v>-10.2225</v>
      </c>
      <c r="Q17" s="81">
        <f t="shared" si="1"/>
        <v>-3874.3803634973278</v>
      </c>
      <c r="V17" s="30">
        <v>0.7246376811594204</v>
      </c>
      <c r="W17" s="82">
        <v>588.63</v>
      </c>
      <c r="X17" s="50">
        <v>0.29166666666666702</v>
      </c>
      <c r="Y17" s="30">
        <v>-1</v>
      </c>
      <c r="Z17" s="47">
        <v>0.625</v>
      </c>
      <c r="AA17" s="47">
        <v>0.5</v>
      </c>
      <c r="AB17" s="47">
        <v>0.75</v>
      </c>
      <c r="AC17" s="47">
        <v>96.8</v>
      </c>
      <c r="AD17" s="46">
        <v>80</v>
      </c>
      <c r="AE17" s="47">
        <f t="shared" si="2"/>
        <v>7.2093749999999979</v>
      </c>
      <c r="AF17" s="47">
        <f t="shared" si="3"/>
        <v>3075.111888586956</v>
      </c>
      <c r="AG17" s="81">
        <v>-0.375</v>
      </c>
      <c r="AH17" s="81">
        <v>0.5</v>
      </c>
      <c r="AI17" s="81">
        <v>0.75</v>
      </c>
      <c r="AJ17" s="81">
        <v>98.6</v>
      </c>
      <c r="AK17" s="80">
        <v>80</v>
      </c>
      <c r="AL17" s="81">
        <f t="shared" si="4"/>
        <v>8.1843749999999957</v>
      </c>
      <c r="AM17" s="81">
        <f t="shared" si="5"/>
        <v>3490.9917798913029</v>
      </c>
      <c r="AN17" s="47">
        <v>-0.75</v>
      </c>
      <c r="AO17" s="47">
        <v>0.5</v>
      </c>
      <c r="AP17" s="47">
        <v>0.75</v>
      </c>
      <c r="AQ17" s="47">
        <v>95</v>
      </c>
      <c r="AR17" s="46">
        <v>80</v>
      </c>
      <c r="AS17" s="47">
        <f t="shared" si="6"/>
        <v>5.34375</v>
      </c>
      <c r="AT17" s="47">
        <f t="shared" si="7"/>
        <v>2279.341711956522</v>
      </c>
      <c r="AU17" s="81">
        <v>-5.125</v>
      </c>
      <c r="AV17" s="81">
        <v>0.5</v>
      </c>
      <c r="AW17" s="81">
        <v>0.75</v>
      </c>
      <c r="AX17" s="81">
        <v>96.8</v>
      </c>
      <c r="AY17" s="80">
        <v>80</v>
      </c>
      <c r="AZ17" s="81">
        <f t="shared" si="8"/>
        <v>5.0531249999999979</v>
      </c>
      <c r="BA17" s="81">
        <f t="shared" si="9"/>
        <v>2155.377513586956</v>
      </c>
      <c r="BB17" s="47">
        <v>-0.75</v>
      </c>
      <c r="BC17" s="47">
        <v>0.5</v>
      </c>
      <c r="BD17" s="47">
        <v>0.75</v>
      </c>
      <c r="BE17" s="47">
        <v>96.8</v>
      </c>
      <c r="BF17" s="46">
        <v>80</v>
      </c>
      <c r="BG17" s="47">
        <f t="shared" si="10"/>
        <v>6.6937499999999979</v>
      </c>
      <c r="BH17" s="47">
        <f t="shared" si="11"/>
        <v>2855.175407608695</v>
      </c>
      <c r="BK17" s="30">
        <v>0.98039215686274506</v>
      </c>
      <c r="BL17" s="82">
        <v>106.56</v>
      </c>
      <c r="BM17" s="50">
        <v>0.29166666666666702</v>
      </c>
      <c r="BN17" s="30">
        <v>-1</v>
      </c>
      <c r="BO17" s="81">
        <v>-0.375</v>
      </c>
      <c r="BP17" s="81">
        <v>0.83</v>
      </c>
      <c r="BQ17" s="81">
        <v>0.75</v>
      </c>
      <c r="BR17" s="80">
        <v>78.8</v>
      </c>
      <c r="BS17" s="81">
        <v>80.599999999999994</v>
      </c>
      <c r="BT17" s="81">
        <f t="shared" si="12"/>
        <v>-7.4559374999999974</v>
      </c>
      <c r="BU17" s="81">
        <f t="shared" si="13"/>
        <v>-778.92617647058796</v>
      </c>
      <c r="BV17" s="59"/>
      <c r="BW17" s="35"/>
      <c r="BX17" s="60"/>
      <c r="BY17" s="60"/>
      <c r="BZ17" s="60"/>
      <c r="CA17" s="35"/>
      <c r="CB17" s="60"/>
      <c r="CC17" s="60"/>
      <c r="CD17" s="60"/>
    </row>
    <row r="18" spans="7:82" x14ac:dyDescent="0.25">
      <c r="G18" s="30">
        <v>0.64387674989137877</v>
      </c>
      <c r="H18" s="82">
        <v>588.63</v>
      </c>
      <c r="I18" s="50">
        <v>0.33333333333333398</v>
      </c>
      <c r="J18" s="30">
        <v>9</v>
      </c>
      <c r="K18" s="81">
        <v>-2</v>
      </c>
      <c r="L18" s="81">
        <v>0.83</v>
      </c>
      <c r="M18" s="81">
        <v>0.75</v>
      </c>
      <c r="N18" s="80">
        <v>78.8</v>
      </c>
      <c r="O18" s="81">
        <v>84.56</v>
      </c>
      <c r="P18" s="81">
        <f t="shared" si="0"/>
        <v>-5.2125000000000039</v>
      </c>
      <c r="Q18" s="81">
        <f t="shared" si="1"/>
        <v>-1975.5644553416323</v>
      </c>
      <c r="V18" s="30">
        <v>0.7246376811594204</v>
      </c>
      <c r="W18" s="82">
        <v>588.63</v>
      </c>
      <c r="X18" s="50">
        <v>0.33333333333333398</v>
      </c>
      <c r="Y18" s="30">
        <v>9</v>
      </c>
      <c r="Z18" s="47">
        <v>0.625</v>
      </c>
      <c r="AA18" s="47">
        <v>0.5</v>
      </c>
      <c r="AB18" s="47">
        <v>0.75</v>
      </c>
      <c r="AC18" s="47">
        <v>96.8</v>
      </c>
      <c r="AD18" s="46">
        <v>80</v>
      </c>
      <c r="AE18" s="47">
        <f t="shared" si="2"/>
        <v>10.959374999999998</v>
      </c>
      <c r="AF18" s="47">
        <f t="shared" si="3"/>
        <v>4674.6499320652174</v>
      </c>
      <c r="AG18" s="81">
        <v>-0.375</v>
      </c>
      <c r="AH18" s="81">
        <v>0.5</v>
      </c>
      <c r="AI18" s="81">
        <v>0.75</v>
      </c>
      <c r="AJ18" s="81">
        <v>98.6</v>
      </c>
      <c r="AK18" s="80">
        <v>80</v>
      </c>
      <c r="AL18" s="81">
        <f t="shared" si="4"/>
        <v>11.934374999999996</v>
      </c>
      <c r="AM18" s="81">
        <f t="shared" si="5"/>
        <v>5090.5298233695639</v>
      </c>
      <c r="AN18" s="47">
        <v>-0.75</v>
      </c>
      <c r="AO18" s="47">
        <v>0.5</v>
      </c>
      <c r="AP18" s="47">
        <v>0.75</v>
      </c>
      <c r="AQ18" s="47">
        <v>95</v>
      </c>
      <c r="AR18" s="46">
        <v>80</v>
      </c>
      <c r="AS18" s="47">
        <f t="shared" si="6"/>
        <v>9.09375</v>
      </c>
      <c r="AT18" s="47">
        <f t="shared" si="7"/>
        <v>3878.879755434783</v>
      </c>
      <c r="AU18" s="81">
        <v>-5.125</v>
      </c>
      <c r="AV18" s="81">
        <v>0.5</v>
      </c>
      <c r="AW18" s="81">
        <v>0.75</v>
      </c>
      <c r="AX18" s="81">
        <v>96.8</v>
      </c>
      <c r="AY18" s="80">
        <v>80</v>
      </c>
      <c r="AZ18" s="81">
        <f t="shared" si="8"/>
        <v>8.8031249999999979</v>
      </c>
      <c r="BA18" s="81">
        <f t="shared" si="9"/>
        <v>3754.9155570652174</v>
      </c>
      <c r="BB18" s="47">
        <v>-0.75</v>
      </c>
      <c r="BC18" s="47">
        <v>0.5</v>
      </c>
      <c r="BD18" s="47">
        <v>0.75</v>
      </c>
      <c r="BE18" s="47">
        <v>96.8</v>
      </c>
      <c r="BF18" s="46">
        <v>80</v>
      </c>
      <c r="BG18" s="47">
        <f t="shared" si="10"/>
        <v>10.443749999999998</v>
      </c>
      <c r="BH18" s="47">
        <f t="shared" si="11"/>
        <v>4454.7134510869564</v>
      </c>
      <c r="BK18" s="30">
        <v>0.98039215686274506</v>
      </c>
      <c r="BL18" s="82">
        <v>106.56</v>
      </c>
      <c r="BM18" s="50">
        <v>0.33333333333333398</v>
      </c>
      <c r="BN18" s="30">
        <v>9</v>
      </c>
      <c r="BO18" s="81">
        <v>-0.375</v>
      </c>
      <c r="BP18" s="81">
        <v>0.83</v>
      </c>
      <c r="BQ18" s="81">
        <v>0.75</v>
      </c>
      <c r="BR18" s="80">
        <v>78.8</v>
      </c>
      <c r="BS18" s="81">
        <v>87.8</v>
      </c>
      <c r="BT18" s="81">
        <f t="shared" si="12"/>
        <v>-6.6309374999999999</v>
      </c>
      <c r="BU18" s="81">
        <f t="shared" si="13"/>
        <v>-692.7379411764706</v>
      </c>
      <c r="BV18" s="59"/>
      <c r="BW18" s="35"/>
      <c r="BX18" s="60"/>
      <c r="BY18" s="60"/>
      <c r="BZ18" s="60"/>
      <c r="CA18" s="35"/>
      <c r="CB18" s="60"/>
      <c r="CC18" s="60"/>
      <c r="CD18" s="60"/>
    </row>
    <row r="19" spans="7:82" x14ac:dyDescent="0.25">
      <c r="G19" s="30">
        <v>0.64387674989137877</v>
      </c>
      <c r="H19" s="82">
        <v>588.63</v>
      </c>
      <c r="I19" s="50">
        <v>0.375</v>
      </c>
      <c r="J19" s="30">
        <v>23</v>
      </c>
      <c r="K19" s="81">
        <v>-2</v>
      </c>
      <c r="L19" s="81">
        <v>0.83</v>
      </c>
      <c r="M19" s="81">
        <v>0.75</v>
      </c>
      <c r="N19" s="80">
        <v>78.8</v>
      </c>
      <c r="O19" s="81">
        <v>87.080000000000013</v>
      </c>
      <c r="P19" s="81">
        <f t="shared" si="0"/>
        <v>1.6124999999999883</v>
      </c>
      <c r="Q19" s="81">
        <f t="shared" si="1"/>
        <v>611.14583870280228</v>
      </c>
      <c r="V19" s="30">
        <v>0.7246376811594204</v>
      </c>
      <c r="W19" s="82">
        <v>588.63</v>
      </c>
      <c r="X19" s="50">
        <v>0.375</v>
      </c>
      <c r="Y19" s="30">
        <v>23</v>
      </c>
      <c r="Z19" s="47">
        <v>0.625</v>
      </c>
      <c r="AA19" s="47">
        <v>0.5</v>
      </c>
      <c r="AB19" s="47">
        <v>0.75</v>
      </c>
      <c r="AC19" s="47">
        <v>96.8</v>
      </c>
      <c r="AD19" s="46">
        <v>80</v>
      </c>
      <c r="AE19" s="47">
        <f t="shared" si="2"/>
        <v>16.209374999999998</v>
      </c>
      <c r="AF19" s="47">
        <f t="shared" si="3"/>
        <v>6914.0031929347824</v>
      </c>
      <c r="AG19" s="81">
        <v>-0.375</v>
      </c>
      <c r="AH19" s="81">
        <v>0.5</v>
      </c>
      <c r="AI19" s="81">
        <v>0.75</v>
      </c>
      <c r="AJ19" s="81">
        <v>98.6</v>
      </c>
      <c r="AK19" s="80">
        <v>80</v>
      </c>
      <c r="AL19" s="81">
        <f t="shared" si="4"/>
        <v>17.184374999999996</v>
      </c>
      <c r="AM19" s="81">
        <f t="shared" si="5"/>
        <v>7329.8830842391299</v>
      </c>
      <c r="AN19" s="47">
        <v>-0.75</v>
      </c>
      <c r="AO19" s="47">
        <v>0.5</v>
      </c>
      <c r="AP19" s="47">
        <v>0.75</v>
      </c>
      <c r="AQ19" s="47">
        <v>95</v>
      </c>
      <c r="AR19" s="46">
        <v>80</v>
      </c>
      <c r="AS19" s="47">
        <f t="shared" si="6"/>
        <v>14.34375</v>
      </c>
      <c r="AT19" s="47">
        <f t="shared" si="7"/>
        <v>6118.233016304348</v>
      </c>
      <c r="AU19" s="81">
        <v>-5.125</v>
      </c>
      <c r="AV19" s="81">
        <v>0.5</v>
      </c>
      <c r="AW19" s="81">
        <v>0.75</v>
      </c>
      <c r="AX19" s="81">
        <v>96.8</v>
      </c>
      <c r="AY19" s="80">
        <v>80</v>
      </c>
      <c r="AZ19" s="81">
        <f t="shared" si="8"/>
        <v>14.053124999999998</v>
      </c>
      <c r="BA19" s="81">
        <f t="shared" si="9"/>
        <v>5994.2688179347824</v>
      </c>
      <c r="BB19" s="47">
        <v>-0.75</v>
      </c>
      <c r="BC19" s="47">
        <v>0.5</v>
      </c>
      <c r="BD19" s="47">
        <v>0.75</v>
      </c>
      <c r="BE19" s="47">
        <v>96.8</v>
      </c>
      <c r="BF19" s="46">
        <v>80</v>
      </c>
      <c r="BG19" s="47">
        <f t="shared" si="10"/>
        <v>15.693749999999998</v>
      </c>
      <c r="BH19" s="47">
        <f t="shared" si="11"/>
        <v>6694.0667119565214</v>
      </c>
      <c r="BK19" s="30">
        <v>0.98039215686274506</v>
      </c>
      <c r="BL19" s="82">
        <v>106.56</v>
      </c>
      <c r="BM19" s="50">
        <v>0.375</v>
      </c>
      <c r="BN19" s="30">
        <v>23</v>
      </c>
      <c r="BO19" s="81">
        <v>-0.375</v>
      </c>
      <c r="BP19" s="81">
        <v>0.83</v>
      </c>
      <c r="BQ19" s="81">
        <v>0.75</v>
      </c>
      <c r="BR19" s="80">
        <v>78.8</v>
      </c>
      <c r="BS19" s="81">
        <v>91.4</v>
      </c>
      <c r="BT19" s="81">
        <f t="shared" si="12"/>
        <v>-0.61593750000000735</v>
      </c>
      <c r="BU19" s="81">
        <f t="shared" si="13"/>
        <v>-64.347352941177249</v>
      </c>
      <c r="BV19" s="59"/>
      <c r="BW19" s="35"/>
      <c r="BX19" s="60"/>
      <c r="BY19" s="60"/>
      <c r="BZ19" s="60"/>
      <c r="CA19" s="35"/>
      <c r="CB19" s="60"/>
      <c r="CC19" s="60"/>
      <c r="CD19" s="60"/>
    </row>
    <row r="20" spans="7:82" x14ac:dyDescent="0.25">
      <c r="G20" s="30">
        <v>0.64387674989137877</v>
      </c>
      <c r="H20" s="82">
        <v>588.63</v>
      </c>
      <c r="I20" s="50">
        <v>0.41666666666666702</v>
      </c>
      <c r="J20" s="30">
        <v>37</v>
      </c>
      <c r="K20" s="81">
        <v>-2</v>
      </c>
      <c r="L20" s="81">
        <v>0.83</v>
      </c>
      <c r="M20" s="81">
        <v>0.75</v>
      </c>
      <c r="N20" s="80">
        <v>87.8</v>
      </c>
      <c r="O20" s="81">
        <v>92.11999999999999</v>
      </c>
      <c r="P20" s="81">
        <f t="shared" si="0"/>
        <v>13.297500000000003</v>
      </c>
      <c r="Q20" s="81">
        <f t="shared" si="1"/>
        <v>5039.8212652096581</v>
      </c>
      <c r="V20" s="30">
        <v>0.7246376811594204</v>
      </c>
      <c r="W20" s="82">
        <v>588.63</v>
      </c>
      <c r="X20" s="50">
        <v>0.41666666666666702</v>
      </c>
      <c r="Y20" s="30">
        <v>37</v>
      </c>
      <c r="Z20" s="47">
        <v>0.625</v>
      </c>
      <c r="AA20" s="47">
        <v>0.5</v>
      </c>
      <c r="AB20" s="47">
        <v>0.75</v>
      </c>
      <c r="AC20" s="47">
        <v>96.8</v>
      </c>
      <c r="AD20" s="46">
        <v>80</v>
      </c>
      <c r="AE20" s="47">
        <f t="shared" si="2"/>
        <v>21.459374999999998</v>
      </c>
      <c r="AF20" s="47">
        <f t="shared" si="3"/>
        <v>9153.3564538043483</v>
      </c>
      <c r="AG20" s="81">
        <v>-0.375</v>
      </c>
      <c r="AH20" s="81">
        <v>0.5</v>
      </c>
      <c r="AI20" s="81">
        <v>0.75</v>
      </c>
      <c r="AJ20" s="81">
        <v>98.6</v>
      </c>
      <c r="AK20" s="80">
        <v>80</v>
      </c>
      <c r="AL20" s="81">
        <f t="shared" si="4"/>
        <v>22.434374999999996</v>
      </c>
      <c r="AM20" s="81">
        <f t="shared" si="5"/>
        <v>9569.2363451086949</v>
      </c>
      <c r="AN20" s="47">
        <v>-0.75</v>
      </c>
      <c r="AO20" s="47">
        <v>0.5</v>
      </c>
      <c r="AP20" s="47">
        <v>0.75</v>
      </c>
      <c r="AQ20" s="47">
        <v>95</v>
      </c>
      <c r="AR20" s="46">
        <v>80</v>
      </c>
      <c r="AS20" s="47">
        <f t="shared" si="6"/>
        <v>19.59375</v>
      </c>
      <c r="AT20" s="47">
        <f t="shared" si="7"/>
        <v>8357.5862771739139</v>
      </c>
      <c r="AU20" s="81">
        <v>-5.125</v>
      </c>
      <c r="AV20" s="81">
        <v>0.5</v>
      </c>
      <c r="AW20" s="81">
        <v>0.75</v>
      </c>
      <c r="AX20" s="81">
        <v>96.8</v>
      </c>
      <c r="AY20" s="80">
        <v>80</v>
      </c>
      <c r="AZ20" s="81">
        <f t="shared" si="8"/>
        <v>19.303124999999998</v>
      </c>
      <c r="BA20" s="81">
        <f t="shared" si="9"/>
        <v>8233.6220788043483</v>
      </c>
      <c r="BB20" s="47">
        <v>-0.75</v>
      </c>
      <c r="BC20" s="47">
        <v>0.5</v>
      </c>
      <c r="BD20" s="47">
        <v>0.75</v>
      </c>
      <c r="BE20" s="47">
        <v>96.8</v>
      </c>
      <c r="BF20" s="46">
        <v>80</v>
      </c>
      <c r="BG20" s="47">
        <f t="shared" si="10"/>
        <v>20.943749999999998</v>
      </c>
      <c r="BH20" s="47">
        <f t="shared" si="11"/>
        <v>8933.4199728260865</v>
      </c>
      <c r="BK20" s="30">
        <v>0.98039215686274506</v>
      </c>
      <c r="BL20" s="82">
        <v>106.56</v>
      </c>
      <c r="BM20" s="50">
        <v>0.41666666666666702</v>
      </c>
      <c r="BN20" s="30">
        <v>37</v>
      </c>
      <c r="BO20" s="81">
        <v>-0.375</v>
      </c>
      <c r="BP20" s="81">
        <v>0.83</v>
      </c>
      <c r="BQ20" s="81">
        <v>0.75</v>
      </c>
      <c r="BR20" s="80">
        <v>87.8</v>
      </c>
      <c r="BS20" s="81">
        <v>95</v>
      </c>
      <c r="BT20" s="81">
        <f t="shared" si="12"/>
        <v>12.149062499999998</v>
      </c>
      <c r="BU20" s="81">
        <f t="shared" si="13"/>
        <v>1269.2197058823526</v>
      </c>
      <c r="BV20" s="59"/>
      <c r="BW20" s="35"/>
      <c r="BX20" s="60"/>
      <c r="BY20" s="60"/>
      <c r="BZ20" s="60"/>
      <c r="CA20" s="35"/>
      <c r="CB20" s="60"/>
      <c r="CC20" s="60"/>
      <c r="CD20" s="60"/>
    </row>
    <row r="21" spans="7:82" x14ac:dyDescent="0.25">
      <c r="G21" s="30">
        <v>0.64387674989137877</v>
      </c>
      <c r="H21" s="82">
        <v>588.63</v>
      </c>
      <c r="I21" s="50">
        <v>0.45833333333333398</v>
      </c>
      <c r="J21" s="30">
        <v>50</v>
      </c>
      <c r="K21" s="81">
        <v>-2</v>
      </c>
      <c r="L21" s="81">
        <v>0.83</v>
      </c>
      <c r="M21" s="81">
        <v>0.75</v>
      </c>
      <c r="N21" s="80">
        <v>91.4</v>
      </c>
      <c r="O21" s="81">
        <v>94.82</v>
      </c>
      <c r="P21" s="81">
        <f t="shared" si="0"/>
        <v>22.065000000000005</v>
      </c>
      <c r="Q21" s="81">
        <f t="shared" si="1"/>
        <v>8362.749104482129</v>
      </c>
      <c r="V21" s="30">
        <v>0.7246376811594204</v>
      </c>
      <c r="W21" s="82">
        <v>588.63</v>
      </c>
      <c r="X21" s="50">
        <v>0.45833333333333398</v>
      </c>
      <c r="Y21" s="30">
        <v>50</v>
      </c>
      <c r="Z21" s="47">
        <v>0.625</v>
      </c>
      <c r="AA21" s="47">
        <v>0.5</v>
      </c>
      <c r="AB21" s="47">
        <v>0.75</v>
      </c>
      <c r="AC21" s="47">
        <v>96.8</v>
      </c>
      <c r="AD21" s="46">
        <v>80</v>
      </c>
      <c r="AE21" s="47">
        <f t="shared" si="2"/>
        <v>26.334374999999998</v>
      </c>
      <c r="AF21" s="47">
        <f t="shared" si="3"/>
        <v>11232.755910326086</v>
      </c>
      <c r="AG21" s="81">
        <v>-0.375</v>
      </c>
      <c r="AH21" s="81">
        <v>0.5</v>
      </c>
      <c r="AI21" s="81">
        <v>0.75</v>
      </c>
      <c r="AJ21" s="81">
        <v>98.6</v>
      </c>
      <c r="AK21" s="80">
        <v>80</v>
      </c>
      <c r="AL21" s="81">
        <f t="shared" si="4"/>
        <v>27.309374999999996</v>
      </c>
      <c r="AM21" s="81">
        <f t="shared" si="5"/>
        <v>11648.635801630435</v>
      </c>
      <c r="AN21" s="47">
        <v>-0.75</v>
      </c>
      <c r="AO21" s="47">
        <v>0.5</v>
      </c>
      <c r="AP21" s="47">
        <v>0.75</v>
      </c>
      <c r="AQ21" s="47">
        <v>95</v>
      </c>
      <c r="AR21" s="46">
        <v>80</v>
      </c>
      <c r="AS21" s="47">
        <f t="shared" si="6"/>
        <v>24.46875</v>
      </c>
      <c r="AT21" s="47">
        <f t="shared" si="7"/>
        <v>10436.985733695654</v>
      </c>
      <c r="AU21" s="81">
        <v>-5.125</v>
      </c>
      <c r="AV21" s="81">
        <v>0.5</v>
      </c>
      <c r="AW21" s="81">
        <v>0.75</v>
      </c>
      <c r="AX21" s="81">
        <v>96.8</v>
      </c>
      <c r="AY21" s="80">
        <v>80</v>
      </c>
      <c r="AZ21" s="81">
        <f t="shared" si="8"/>
        <v>24.178124999999998</v>
      </c>
      <c r="BA21" s="81">
        <f t="shared" si="9"/>
        <v>10313.021535326088</v>
      </c>
      <c r="BB21" s="47">
        <v>-0.75</v>
      </c>
      <c r="BC21" s="47">
        <v>0.5</v>
      </c>
      <c r="BD21" s="47">
        <v>0.75</v>
      </c>
      <c r="BE21" s="47">
        <v>96.8</v>
      </c>
      <c r="BF21" s="46">
        <v>80</v>
      </c>
      <c r="BG21" s="47">
        <f t="shared" si="10"/>
        <v>25.818749999999998</v>
      </c>
      <c r="BH21" s="47">
        <f t="shared" si="11"/>
        <v>11012.819429347826</v>
      </c>
      <c r="BK21" s="30">
        <v>0.98039215686274506</v>
      </c>
      <c r="BL21" s="82">
        <v>106.56</v>
      </c>
      <c r="BM21" s="50">
        <v>0.45833333333333398</v>
      </c>
      <c r="BN21" s="30">
        <v>50</v>
      </c>
      <c r="BO21" s="81">
        <v>-0.375</v>
      </c>
      <c r="BP21" s="81">
        <v>0.83</v>
      </c>
      <c r="BQ21" s="81">
        <v>0.75</v>
      </c>
      <c r="BR21" s="80">
        <v>91.4</v>
      </c>
      <c r="BS21" s="81">
        <v>104</v>
      </c>
      <c r="BT21" s="81">
        <f t="shared" si="12"/>
        <v>16.191562500000003</v>
      </c>
      <c r="BU21" s="81">
        <f t="shared" si="13"/>
        <v>1691.5420588235297</v>
      </c>
      <c r="BV21" s="59"/>
      <c r="BW21" s="35"/>
      <c r="BX21" s="60"/>
      <c r="BY21" s="60"/>
      <c r="BZ21" s="60"/>
      <c r="CA21" s="35"/>
      <c r="CB21" s="60"/>
      <c r="CC21" s="60"/>
      <c r="CD21" s="60"/>
    </row>
    <row r="22" spans="7:82" x14ac:dyDescent="0.25">
      <c r="G22" s="30">
        <v>0.64387674989137877</v>
      </c>
      <c r="H22" s="82">
        <v>588.63</v>
      </c>
      <c r="I22" s="50">
        <v>0.5</v>
      </c>
      <c r="J22" s="30">
        <v>62</v>
      </c>
      <c r="K22" s="81">
        <v>-2</v>
      </c>
      <c r="L22" s="81">
        <v>0.83</v>
      </c>
      <c r="M22" s="81">
        <v>0.75</v>
      </c>
      <c r="N22" s="80">
        <v>91.4</v>
      </c>
      <c r="O22" s="81">
        <v>96.080000000000013</v>
      </c>
      <c r="P22" s="81">
        <f t="shared" si="0"/>
        <v>28.589999999999993</v>
      </c>
      <c r="Q22" s="81">
        <f t="shared" si="1"/>
        <v>10835.757847139994</v>
      </c>
      <c r="V22" s="30">
        <v>0.7246376811594204</v>
      </c>
      <c r="W22" s="82">
        <v>588.63</v>
      </c>
      <c r="X22" s="50">
        <v>0.5</v>
      </c>
      <c r="Y22" s="30">
        <v>62</v>
      </c>
      <c r="Z22" s="47">
        <v>0.625</v>
      </c>
      <c r="AA22" s="47">
        <v>0.5</v>
      </c>
      <c r="AB22" s="47">
        <v>0.75</v>
      </c>
      <c r="AC22" s="47">
        <v>96.8</v>
      </c>
      <c r="AD22" s="46">
        <v>80</v>
      </c>
      <c r="AE22" s="47">
        <f t="shared" si="2"/>
        <v>30.834374999999998</v>
      </c>
      <c r="AF22" s="47">
        <f t="shared" si="3"/>
        <v>13152.2015625</v>
      </c>
      <c r="AG22" s="81">
        <v>-0.375</v>
      </c>
      <c r="AH22" s="81">
        <v>0.5</v>
      </c>
      <c r="AI22" s="81">
        <v>0.75</v>
      </c>
      <c r="AJ22" s="81">
        <v>98.6</v>
      </c>
      <c r="AK22" s="80">
        <v>80</v>
      </c>
      <c r="AL22" s="81">
        <f t="shared" si="4"/>
        <v>31.809374999999996</v>
      </c>
      <c r="AM22" s="81">
        <f t="shared" si="5"/>
        <v>13568.081453804347</v>
      </c>
      <c r="AN22" s="47">
        <v>-0.75</v>
      </c>
      <c r="AO22" s="47">
        <v>0.5</v>
      </c>
      <c r="AP22" s="47">
        <v>0.75</v>
      </c>
      <c r="AQ22" s="47">
        <v>95</v>
      </c>
      <c r="AR22" s="46">
        <v>80</v>
      </c>
      <c r="AS22" s="47">
        <f t="shared" si="6"/>
        <v>28.96875</v>
      </c>
      <c r="AT22" s="47">
        <f t="shared" si="7"/>
        <v>12356.431385869568</v>
      </c>
      <c r="AU22" s="81">
        <v>-5.125</v>
      </c>
      <c r="AV22" s="81">
        <v>0.5</v>
      </c>
      <c r="AW22" s="81">
        <v>0.75</v>
      </c>
      <c r="AX22" s="81">
        <v>96.8</v>
      </c>
      <c r="AY22" s="80">
        <v>80</v>
      </c>
      <c r="AZ22" s="81">
        <f t="shared" si="8"/>
        <v>28.678124999999998</v>
      </c>
      <c r="BA22" s="81">
        <f t="shared" si="9"/>
        <v>12232.4671875</v>
      </c>
      <c r="BB22" s="47">
        <v>-0.75</v>
      </c>
      <c r="BC22" s="47">
        <v>0.5</v>
      </c>
      <c r="BD22" s="47">
        <v>0.75</v>
      </c>
      <c r="BE22" s="47">
        <v>96.8</v>
      </c>
      <c r="BF22" s="46">
        <v>80</v>
      </c>
      <c r="BG22" s="47">
        <f t="shared" si="10"/>
        <v>30.318749999999998</v>
      </c>
      <c r="BH22" s="47">
        <f t="shared" si="11"/>
        <v>12932.26508152174</v>
      </c>
      <c r="BK22" s="30">
        <v>0.98039215686274506</v>
      </c>
      <c r="BL22" s="82">
        <v>106.56</v>
      </c>
      <c r="BM22" s="50">
        <v>0.5</v>
      </c>
      <c r="BN22" s="30">
        <v>62</v>
      </c>
      <c r="BO22" s="81">
        <v>-0.375</v>
      </c>
      <c r="BP22" s="81">
        <v>0.83</v>
      </c>
      <c r="BQ22" s="81">
        <v>0.75</v>
      </c>
      <c r="BR22" s="80">
        <v>91.4</v>
      </c>
      <c r="BS22" s="81">
        <v>111.2</v>
      </c>
      <c r="BT22" s="81">
        <f t="shared" si="12"/>
        <v>18.261562500000004</v>
      </c>
      <c r="BU22" s="81">
        <f t="shared" si="13"/>
        <v>1907.7961764705885</v>
      </c>
      <c r="BV22" s="59"/>
      <c r="BW22" s="35"/>
      <c r="BX22" s="60"/>
      <c r="BY22" s="60"/>
      <c r="BZ22" s="60"/>
      <c r="CA22" s="35"/>
      <c r="CB22" s="60"/>
      <c r="CC22" s="60"/>
      <c r="CD22" s="60"/>
    </row>
    <row r="23" spans="7:82" x14ac:dyDescent="0.25">
      <c r="G23" s="30">
        <v>0.64387674989137877</v>
      </c>
      <c r="H23" s="82">
        <v>588.63</v>
      </c>
      <c r="I23" s="50">
        <v>0.54166666666666696</v>
      </c>
      <c r="J23" s="30">
        <v>71</v>
      </c>
      <c r="K23" s="81">
        <v>-2</v>
      </c>
      <c r="L23" s="81">
        <v>0.83</v>
      </c>
      <c r="M23" s="81">
        <v>0.75</v>
      </c>
      <c r="N23" s="80">
        <v>93.2</v>
      </c>
      <c r="O23" s="81">
        <v>93.56</v>
      </c>
      <c r="P23" s="81">
        <f t="shared" si="0"/>
        <v>37.432499999999997</v>
      </c>
      <c r="Q23" s="81">
        <f t="shared" si="1"/>
        <v>14187.111074259106</v>
      </c>
      <c r="V23" s="30">
        <v>0.7246376811594204</v>
      </c>
      <c r="W23" s="82">
        <v>588.63</v>
      </c>
      <c r="X23" s="50">
        <v>0.54166666666666696</v>
      </c>
      <c r="Y23" s="30">
        <v>71</v>
      </c>
      <c r="Z23" s="47">
        <v>0.625</v>
      </c>
      <c r="AA23" s="47">
        <v>0.5</v>
      </c>
      <c r="AB23" s="47">
        <v>0.75</v>
      </c>
      <c r="AC23" s="47">
        <v>96.8</v>
      </c>
      <c r="AD23" s="46">
        <v>80</v>
      </c>
      <c r="AE23" s="47">
        <f t="shared" si="2"/>
        <v>34.209374999999994</v>
      </c>
      <c r="AF23" s="47">
        <f t="shared" si="3"/>
        <v>14591.785801630436</v>
      </c>
      <c r="AG23" s="81">
        <v>-0.375</v>
      </c>
      <c r="AH23" s="81">
        <v>0.5</v>
      </c>
      <c r="AI23" s="81">
        <v>0.75</v>
      </c>
      <c r="AJ23" s="81">
        <v>98.6</v>
      </c>
      <c r="AK23" s="80">
        <v>80</v>
      </c>
      <c r="AL23" s="81">
        <f t="shared" si="4"/>
        <v>35.184374999999996</v>
      </c>
      <c r="AM23" s="81">
        <f t="shared" si="5"/>
        <v>15007.665692934783</v>
      </c>
      <c r="AN23" s="47">
        <v>-0.75</v>
      </c>
      <c r="AO23" s="47">
        <v>0.5</v>
      </c>
      <c r="AP23" s="47">
        <v>0.75</v>
      </c>
      <c r="AQ23" s="47">
        <v>95</v>
      </c>
      <c r="AR23" s="46">
        <v>80</v>
      </c>
      <c r="AS23" s="47">
        <f t="shared" si="6"/>
        <v>32.34375</v>
      </c>
      <c r="AT23" s="47">
        <f t="shared" si="7"/>
        <v>13796.015625000004</v>
      </c>
      <c r="AU23" s="81">
        <v>-5.125</v>
      </c>
      <c r="AV23" s="81">
        <v>0.5</v>
      </c>
      <c r="AW23" s="81">
        <v>0.75</v>
      </c>
      <c r="AX23" s="81">
        <v>96.8</v>
      </c>
      <c r="AY23" s="80">
        <v>80</v>
      </c>
      <c r="AZ23" s="81">
        <f t="shared" si="8"/>
        <v>32.053124999999994</v>
      </c>
      <c r="BA23" s="81">
        <f t="shared" si="9"/>
        <v>13672.051426630433</v>
      </c>
      <c r="BB23" s="47">
        <v>-0.75</v>
      </c>
      <c r="BC23" s="47">
        <v>0.5</v>
      </c>
      <c r="BD23" s="47">
        <v>0.75</v>
      </c>
      <c r="BE23" s="47">
        <v>96.8</v>
      </c>
      <c r="BF23" s="46">
        <v>80</v>
      </c>
      <c r="BG23" s="47">
        <f t="shared" si="10"/>
        <v>33.693749999999994</v>
      </c>
      <c r="BH23" s="47">
        <f t="shared" si="11"/>
        <v>14371.849320652173</v>
      </c>
      <c r="BK23" s="30">
        <v>0.98039215686274506</v>
      </c>
      <c r="BL23" s="82">
        <v>106.56</v>
      </c>
      <c r="BM23" s="50">
        <v>0.54166666666666696</v>
      </c>
      <c r="BN23" s="30">
        <v>71</v>
      </c>
      <c r="BO23" s="81">
        <v>-0.375</v>
      </c>
      <c r="BP23" s="81">
        <v>0.83</v>
      </c>
      <c r="BQ23" s="81">
        <v>0.75</v>
      </c>
      <c r="BR23" s="80">
        <v>93.2</v>
      </c>
      <c r="BS23" s="81">
        <v>111.2</v>
      </c>
      <c r="BT23" s="81">
        <f t="shared" si="12"/>
        <v>25.214062499999997</v>
      </c>
      <c r="BU23" s="81">
        <f t="shared" si="13"/>
        <v>2634.1279411764699</v>
      </c>
      <c r="BV23" s="59"/>
      <c r="BW23" s="35"/>
      <c r="BX23" s="60"/>
      <c r="BY23" s="60"/>
      <c r="BZ23" s="60"/>
      <c r="CA23" s="35"/>
      <c r="CB23" s="60"/>
      <c r="CC23" s="60"/>
      <c r="CD23" s="60"/>
    </row>
    <row r="24" spans="7:82" x14ac:dyDescent="0.25">
      <c r="G24" s="30">
        <v>0.64387674989137877</v>
      </c>
      <c r="H24" s="82">
        <v>588.63</v>
      </c>
      <c r="I24" s="50">
        <v>0.58333333333333404</v>
      </c>
      <c r="J24" s="30">
        <v>77</v>
      </c>
      <c r="K24" s="81">
        <v>-2</v>
      </c>
      <c r="L24" s="81">
        <v>0.83</v>
      </c>
      <c r="M24" s="81">
        <v>0.75</v>
      </c>
      <c r="N24" s="80">
        <v>95</v>
      </c>
      <c r="O24" s="81">
        <v>96.080000000000013</v>
      </c>
      <c r="P24" s="81">
        <f t="shared" si="0"/>
        <v>40.627499999999991</v>
      </c>
      <c r="Q24" s="81">
        <f t="shared" si="1"/>
        <v>15398.032596526062</v>
      </c>
      <c r="V24" s="30">
        <v>0.7246376811594204</v>
      </c>
      <c r="W24" s="82">
        <v>588.63</v>
      </c>
      <c r="X24" s="50">
        <v>0.58333333333333404</v>
      </c>
      <c r="Y24" s="30">
        <v>77</v>
      </c>
      <c r="Z24" s="47">
        <v>0.625</v>
      </c>
      <c r="AA24" s="47">
        <v>0.5</v>
      </c>
      <c r="AB24" s="47">
        <v>0.75</v>
      </c>
      <c r="AC24" s="47">
        <v>96.8</v>
      </c>
      <c r="AD24" s="46">
        <v>80</v>
      </c>
      <c r="AE24" s="47">
        <f t="shared" si="2"/>
        <v>36.459374999999994</v>
      </c>
      <c r="AF24" s="47">
        <f t="shared" si="3"/>
        <v>15551.508627717392</v>
      </c>
      <c r="AG24" s="81">
        <v>-0.375</v>
      </c>
      <c r="AH24" s="81">
        <v>0.5</v>
      </c>
      <c r="AI24" s="81">
        <v>0.75</v>
      </c>
      <c r="AJ24" s="81">
        <v>98.6</v>
      </c>
      <c r="AK24" s="80">
        <v>80</v>
      </c>
      <c r="AL24" s="81">
        <f t="shared" si="4"/>
        <v>37.434374999999996</v>
      </c>
      <c r="AM24" s="81">
        <f t="shared" si="5"/>
        <v>15967.388519021739</v>
      </c>
      <c r="AN24" s="47">
        <v>-0.75</v>
      </c>
      <c r="AO24" s="47">
        <v>0.5</v>
      </c>
      <c r="AP24" s="47">
        <v>0.75</v>
      </c>
      <c r="AQ24" s="47">
        <v>95</v>
      </c>
      <c r="AR24" s="46">
        <v>80</v>
      </c>
      <c r="AS24" s="47">
        <f t="shared" si="6"/>
        <v>34.59375</v>
      </c>
      <c r="AT24" s="47">
        <f t="shared" si="7"/>
        <v>14755.73845108696</v>
      </c>
      <c r="AU24" s="81">
        <v>-5.125</v>
      </c>
      <c r="AV24" s="81">
        <v>0.5</v>
      </c>
      <c r="AW24" s="81">
        <v>0.75</v>
      </c>
      <c r="AX24" s="81">
        <v>96.8</v>
      </c>
      <c r="AY24" s="80">
        <v>80</v>
      </c>
      <c r="AZ24" s="81">
        <f t="shared" si="8"/>
        <v>34.303124999999994</v>
      </c>
      <c r="BA24" s="81">
        <f t="shared" si="9"/>
        <v>14631.77425271739</v>
      </c>
      <c r="BB24" s="47">
        <v>-0.75</v>
      </c>
      <c r="BC24" s="47">
        <v>0.5</v>
      </c>
      <c r="BD24" s="47">
        <v>0.75</v>
      </c>
      <c r="BE24" s="47">
        <v>96.8</v>
      </c>
      <c r="BF24" s="46">
        <v>80</v>
      </c>
      <c r="BG24" s="47">
        <f t="shared" si="10"/>
        <v>35.943749999999994</v>
      </c>
      <c r="BH24" s="47">
        <f t="shared" si="11"/>
        <v>15331.57214673913</v>
      </c>
      <c r="BK24" s="30">
        <v>0.98039215686274506</v>
      </c>
      <c r="BL24" s="82">
        <v>106.56</v>
      </c>
      <c r="BM24" s="50">
        <v>0.58333333333333404</v>
      </c>
      <c r="BN24" s="30">
        <v>77</v>
      </c>
      <c r="BO24" s="81">
        <v>-0.375</v>
      </c>
      <c r="BP24" s="81">
        <v>0.83</v>
      </c>
      <c r="BQ24" s="81">
        <v>0.75</v>
      </c>
      <c r="BR24" s="80">
        <v>95</v>
      </c>
      <c r="BS24" s="81">
        <v>107.6</v>
      </c>
      <c r="BT24" s="81">
        <f t="shared" si="12"/>
        <v>32.999062500000001</v>
      </c>
      <c r="BU24" s="81">
        <f t="shared" si="13"/>
        <v>3447.4314705882352</v>
      </c>
      <c r="BV24" s="59"/>
      <c r="BW24" s="35"/>
      <c r="BX24" s="60"/>
      <c r="BY24" s="60"/>
      <c r="BZ24" s="60"/>
      <c r="CA24" s="35"/>
      <c r="CB24" s="60"/>
      <c r="CC24" s="60"/>
      <c r="CD24" s="60"/>
    </row>
    <row r="25" spans="7:82" x14ac:dyDescent="0.25">
      <c r="G25" s="30">
        <v>0.64387674989137877</v>
      </c>
      <c r="H25" s="82">
        <v>588.63</v>
      </c>
      <c r="I25" s="50">
        <v>0.625</v>
      </c>
      <c r="J25" s="30">
        <v>78</v>
      </c>
      <c r="K25" s="81">
        <v>-2</v>
      </c>
      <c r="L25" s="81">
        <v>0.83</v>
      </c>
      <c r="M25" s="81">
        <v>0.75</v>
      </c>
      <c r="N25" s="80">
        <v>95</v>
      </c>
      <c r="O25" s="81">
        <v>95.18</v>
      </c>
      <c r="P25" s="81">
        <f t="shared" si="0"/>
        <v>41.924999999999997</v>
      </c>
      <c r="Q25" s="81">
        <f t="shared" si="1"/>
        <v>15889.791806272971</v>
      </c>
      <c r="V25" s="30">
        <v>0.7246376811594204</v>
      </c>
      <c r="W25" s="82">
        <v>588.63</v>
      </c>
      <c r="X25" s="50">
        <v>0.625</v>
      </c>
      <c r="Y25" s="30">
        <v>78</v>
      </c>
      <c r="Z25" s="47">
        <v>0.625</v>
      </c>
      <c r="AA25" s="47">
        <v>0.5</v>
      </c>
      <c r="AB25" s="47">
        <v>0.75</v>
      </c>
      <c r="AC25" s="47">
        <v>96.8</v>
      </c>
      <c r="AD25" s="46">
        <v>80</v>
      </c>
      <c r="AE25" s="47">
        <f t="shared" si="2"/>
        <v>36.834374999999994</v>
      </c>
      <c r="AF25" s="47">
        <f t="shared" si="3"/>
        <v>15711.462432065216</v>
      </c>
      <c r="AG25" s="81">
        <v>-0.375</v>
      </c>
      <c r="AH25" s="81">
        <v>0.5</v>
      </c>
      <c r="AI25" s="81">
        <v>0.75</v>
      </c>
      <c r="AJ25" s="81">
        <v>98.6</v>
      </c>
      <c r="AK25" s="80">
        <v>80</v>
      </c>
      <c r="AL25" s="81">
        <f t="shared" si="4"/>
        <v>37.809374999999996</v>
      </c>
      <c r="AM25" s="81">
        <f t="shared" si="5"/>
        <v>16127.342323369565</v>
      </c>
      <c r="AN25" s="47">
        <v>-0.75</v>
      </c>
      <c r="AO25" s="47">
        <v>0.5</v>
      </c>
      <c r="AP25" s="47">
        <v>0.75</v>
      </c>
      <c r="AQ25" s="47">
        <v>95</v>
      </c>
      <c r="AR25" s="46">
        <v>80</v>
      </c>
      <c r="AS25" s="47">
        <f t="shared" si="6"/>
        <v>34.96875</v>
      </c>
      <c r="AT25" s="47">
        <f t="shared" si="7"/>
        <v>14915.692255434784</v>
      </c>
      <c r="AU25" s="81">
        <v>-5.125</v>
      </c>
      <c r="AV25" s="81">
        <v>0.5</v>
      </c>
      <c r="AW25" s="81">
        <v>0.75</v>
      </c>
      <c r="AX25" s="81">
        <v>96.8</v>
      </c>
      <c r="AY25" s="80">
        <v>80</v>
      </c>
      <c r="AZ25" s="81">
        <f t="shared" si="8"/>
        <v>34.678124999999994</v>
      </c>
      <c r="BA25" s="81">
        <f t="shared" si="9"/>
        <v>14791.728057065216</v>
      </c>
      <c r="BB25" s="47">
        <v>-0.75</v>
      </c>
      <c r="BC25" s="47">
        <v>0.5</v>
      </c>
      <c r="BD25" s="47">
        <v>0.75</v>
      </c>
      <c r="BE25" s="47">
        <v>96.8</v>
      </c>
      <c r="BF25" s="46">
        <v>80</v>
      </c>
      <c r="BG25" s="47">
        <f t="shared" si="10"/>
        <v>36.318749999999994</v>
      </c>
      <c r="BH25" s="47">
        <f t="shared" si="11"/>
        <v>15491.525951086956</v>
      </c>
      <c r="BK25" s="30">
        <v>0.98039215686274506</v>
      </c>
      <c r="BL25" s="82">
        <v>106.56</v>
      </c>
      <c r="BM25" s="50">
        <v>0.625</v>
      </c>
      <c r="BN25" s="30">
        <v>78</v>
      </c>
      <c r="BO25" s="81">
        <v>-0.375</v>
      </c>
      <c r="BP25" s="81">
        <v>0.83</v>
      </c>
      <c r="BQ25" s="81">
        <v>0.75</v>
      </c>
      <c r="BR25" s="80">
        <v>95</v>
      </c>
      <c r="BS25" s="81">
        <v>104</v>
      </c>
      <c r="BT25" s="81">
        <f t="shared" si="12"/>
        <v>36.321562499999999</v>
      </c>
      <c r="BU25" s="81">
        <f t="shared" si="13"/>
        <v>3794.5349999999994</v>
      </c>
      <c r="BV25" s="59"/>
      <c r="BW25" s="35"/>
      <c r="BX25" s="60"/>
      <c r="BY25" s="60"/>
      <c r="BZ25" s="60"/>
      <c r="CA25" s="35"/>
      <c r="CB25" s="60"/>
      <c r="CC25" s="60"/>
      <c r="CD25" s="60"/>
    </row>
    <row r="26" spans="7:82" x14ac:dyDescent="0.25">
      <c r="G26" s="30">
        <v>0.64387674989137877</v>
      </c>
      <c r="H26" s="82">
        <v>588.63</v>
      </c>
      <c r="I26" s="50">
        <v>0.66666666666666696</v>
      </c>
      <c r="J26" s="30">
        <v>74</v>
      </c>
      <c r="K26" s="81">
        <v>-2</v>
      </c>
      <c r="L26" s="81">
        <v>0.83</v>
      </c>
      <c r="M26" s="81">
        <v>0.75</v>
      </c>
      <c r="N26" s="80">
        <v>91.4</v>
      </c>
      <c r="O26" s="81">
        <v>93.919999999999987</v>
      </c>
      <c r="P26" s="81">
        <f t="shared" si="0"/>
        <v>37.680000000000014</v>
      </c>
      <c r="Q26" s="81">
        <f t="shared" si="1"/>
        <v>14280.914854153034</v>
      </c>
      <c r="V26" s="30">
        <v>0.7246376811594204</v>
      </c>
      <c r="W26" s="82">
        <v>588.63</v>
      </c>
      <c r="X26" s="50">
        <v>0.66666666666666696</v>
      </c>
      <c r="Y26" s="30">
        <v>74</v>
      </c>
      <c r="Z26" s="47">
        <v>0.625</v>
      </c>
      <c r="AA26" s="47">
        <v>0.5</v>
      </c>
      <c r="AB26" s="47">
        <v>0.75</v>
      </c>
      <c r="AC26" s="47">
        <v>96.8</v>
      </c>
      <c r="AD26" s="46">
        <v>80</v>
      </c>
      <c r="AE26" s="47">
        <f t="shared" si="2"/>
        <v>35.334374999999994</v>
      </c>
      <c r="AF26" s="47">
        <f t="shared" si="3"/>
        <v>15071.647214673912</v>
      </c>
      <c r="AG26" s="81">
        <v>-0.375</v>
      </c>
      <c r="AH26" s="81">
        <v>0.5</v>
      </c>
      <c r="AI26" s="81">
        <v>0.75</v>
      </c>
      <c r="AJ26" s="81">
        <v>98.6</v>
      </c>
      <c r="AK26" s="80">
        <v>80</v>
      </c>
      <c r="AL26" s="81">
        <f t="shared" si="4"/>
        <v>36.309374999999996</v>
      </c>
      <c r="AM26" s="81">
        <f t="shared" si="5"/>
        <v>15487.527105978261</v>
      </c>
      <c r="AN26" s="47">
        <v>-0.75</v>
      </c>
      <c r="AO26" s="47">
        <v>0.5</v>
      </c>
      <c r="AP26" s="47">
        <v>0.75</v>
      </c>
      <c r="AQ26" s="47">
        <v>95</v>
      </c>
      <c r="AR26" s="46">
        <v>80</v>
      </c>
      <c r="AS26" s="47">
        <f t="shared" si="6"/>
        <v>33.46875</v>
      </c>
      <c r="AT26" s="47">
        <f t="shared" si="7"/>
        <v>14275.87703804348</v>
      </c>
      <c r="AU26" s="81">
        <v>-5.125</v>
      </c>
      <c r="AV26" s="81">
        <v>0.5</v>
      </c>
      <c r="AW26" s="81">
        <v>0.75</v>
      </c>
      <c r="AX26" s="81">
        <v>96.8</v>
      </c>
      <c r="AY26" s="80">
        <v>80</v>
      </c>
      <c r="AZ26" s="81">
        <f t="shared" si="8"/>
        <v>33.178124999999994</v>
      </c>
      <c r="BA26" s="81">
        <f t="shared" si="9"/>
        <v>14151.912839673912</v>
      </c>
      <c r="BB26" s="47">
        <v>-0.75</v>
      </c>
      <c r="BC26" s="47">
        <v>0.5</v>
      </c>
      <c r="BD26" s="47">
        <v>0.75</v>
      </c>
      <c r="BE26" s="47">
        <v>96.8</v>
      </c>
      <c r="BF26" s="46">
        <v>80</v>
      </c>
      <c r="BG26" s="47">
        <f t="shared" si="10"/>
        <v>34.818749999999994</v>
      </c>
      <c r="BH26" s="47">
        <f t="shared" si="11"/>
        <v>14851.710733695652</v>
      </c>
      <c r="BK26" s="30">
        <v>0.98039215686274506</v>
      </c>
      <c r="BL26" s="82">
        <v>106.56</v>
      </c>
      <c r="BM26" s="50">
        <v>0.66666666666666696</v>
      </c>
      <c r="BN26" s="30">
        <v>74</v>
      </c>
      <c r="BO26" s="81">
        <v>-0.375</v>
      </c>
      <c r="BP26" s="81">
        <v>0.83</v>
      </c>
      <c r="BQ26" s="81">
        <v>0.75</v>
      </c>
      <c r="BR26" s="80">
        <v>91.4</v>
      </c>
      <c r="BS26" s="81">
        <v>100.4</v>
      </c>
      <c r="BT26" s="81">
        <f t="shared" si="12"/>
        <v>33.831562500000004</v>
      </c>
      <c r="BU26" s="81">
        <f t="shared" si="13"/>
        <v>3534.4032352941181</v>
      </c>
      <c r="BV26" s="59"/>
      <c r="BW26" s="35"/>
      <c r="BX26" s="60"/>
      <c r="BY26" s="60"/>
      <c r="BZ26" s="60"/>
      <c r="CA26" s="35"/>
      <c r="CB26" s="60"/>
      <c r="CC26" s="60"/>
      <c r="CD26" s="60"/>
    </row>
    <row r="27" spans="7:82" x14ac:dyDescent="0.25">
      <c r="G27" s="30">
        <v>0.64387674989137877</v>
      </c>
      <c r="H27" s="82">
        <v>588.63</v>
      </c>
      <c r="I27" s="50">
        <v>0.70833333333333404</v>
      </c>
      <c r="J27" s="30">
        <v>67</v>
      </c>
      <c r="K27" s="81">
        <v>-2</v>
      </c>
      <c r="L27" s="81">
        <v>0.83</v>
      </c>
      <c r="M27" s="81">
        <v>0.75</v>
      </c>
      <c r="N27" s="80">
        <v>87.8</v>
      </c>
      <c r="O27" s="81">
        <v>90.86</v>
      </c>
      <c r="P27" s="81">
        <f t="shared" si="0"/>
        <v>32.917499999999997</v>
      </c>
      <c r="Q27" s="81">
        <f t="shared" si="1"/>
        <v>12475.902725891247</v>
      </c>
      <c r="V27" s="30">
        <v>0.7246376811594204</v>
      </c>
      <c r="W27" s="82">
        <v>588.63</v>
      </c>
      <c r="X27" s="50">
        <v>0.70833333333333404</v>
      </c>
      <c r="Y27" s="30">
        <v>67</v>
      </c>
      <c r="Z27" s="47">
        <v>0.625</v>
      </c>
      <c r="AA27" s="47">
        <v>0.5</v>
      </c>
      <c r="AB27" s="47">
        <v>0.75</v>
      </c>
      <c r="AC27" s="47">
        <v>96.8</v>
      </c>
      <c r="AD27" s="46">
        <v>80</v>
      </c>
      <c r="AE27" s="47">
        <f t="shared" si="2"/>
        <v>32.709374999999994</v>
      </c>
      <c r="AF27" s="47">
        <f t="shared" si="3"/>
        <v>13951.970584239129</v>
      </c>
      <c r="AG27" s="81">
        <v>-0.375</v>
      </c>
      <c r="AH27" s="81">
        <v>0.5</v>
      </c>
      <c r="AI27" s="81">
        <v>0.75</v>
      </c>
      <c r="AJ27" s="81">
        <v>98.6</v>
      </c>
      <c r="AK27" s="80">
        <v>80</v>
      </c>
      <c r="AL27" s="81">
        <f t="shared" si="4"/>
        <v>33.684374999999996</v>
      </c>
      <c r="AM27" s="81">
        <f t="shared" si="5"/>
        <v>14367.850475543479</v>
      </c>
      <c r="AN27" s="47">
        <v>-0.75</v>
      </c>
      <c r="AO27" s="47">
        <v>0.5</v>
      </c>
      <c r="AP27" s="47">
        <v>0.75</v>
      </c>
      <c r="AQ27" s="47">
        <v>95</v>
      </c>
      <c r="AR27" s="46">
        <v>80</v>
      </c>
      <c r="AS27" s="47">
        <f t="shared" si="6"/>
        <v>30.84375</v>
      </c>
      <c r="AT27" s="47">
        <f t="shared" si="7"/>
        <v>13156.200407608696</v>
      </c>
      <c r="AU27" s="81">
        <v>-5.125</v>
      </c>
      <c r="AV27" s="81">
        <v>0.5</v>
      </c>
      <c r="AW27" s="81">
        <v>0.75</v>
      </c>
      <c r="AX27" s="81">
        <v>96.8</v>
      </c>
      <c r="AY27" s="80">
        <v>80</v>
      </c>
      <c r="AZ27" s="81">
        <f t="shared" si="8"/>
        <v>30.553124999999998</v>
      </c>
      <c r="BA27" s="81">
        <f t="shared" si="9"/>
        <v>13032.236209239132</v>
      </c>
      <c r="BB27" s="47">
        <v>-0.75</v>
      </c>
      <c r="BC27" s="47">
        <v>0.5</v>
      </c>
      <c r="BD27" s="47">
        <v>0.75</v>
      </c>
      <c r="BE27" s="47">
        <v>96.8</v>
      </c>
      <c r="BF27" s="46">
        <v>80</v>
      </c>
      <c r="BG27" s="47">
        <f t="shared" si="10"/>
        <v>32.193749999999994</v>
      </c>
      <c r="BH27" s="47">
        <f t="shared" si="11"/>
        <v>13732.034103260869</v>
      </c>
      <c r="BK27" s="30">
        <v>0.98039215686274506</v>
      </c>
      <c r="BL27" s="82">
        <v>106.56</v>
      </c>
      <c r="BM27" s="50">
        <v>0.70833333333333404</v>
      </c>
      <c r="BN27" s="30">
        <v>67</v>
      </c>
      <c r="BO27" s="81">
        <v>-0.375</v>
      </c>
      <c r="BP27" s="81">
        <v>0.83</v>
      </c>
      <c r="BQ27" s="81">
        <v>0.75</v>
      </c>
      <c r="BR27" s="80">
        <v>87.8</v>
      </c>
      <c r="BS27" s="81">
        <v>95</v>
      </c>
      <c r="BT27" s="81">
        <f t="shared" si="12"/>
        <v>30.824062499999997</v>
      </c>
      <c r="BU27" s="81">
        <f t="shared" si="13"/>
        <v>3220.2079411764703</v>
      </c>
      <c r="BV27" s="59"/>
      <c r="BW27" s="35"/>
      <c r="BX27" s="60"/>
      <c r="BY27" s="60"/>
      <c r="BZ27" s="60"/>
      <c r="CA27" s="35"/>
      <c r="CB27" s="60"/>
      <c r="CC27" s="60"/>
      <c r="CD27" s="60"/>
    </row>
    <row r="28" spans="7:82" x14ac:dyDescent="0.25">
      <c r="G28" s="30">
        <v>0.64387674989137877</v>
      </c>
      <c r="H28" s="82">
        <v>588.63</v>
      </c>
      <c r="I28" s="50">
        <v>0.75</v>
      </c>
      <c r="J28" s="30">
        <v>56</v>
      </c>
      <c r="K28" s="81">
        <v>-2</v>
      </c>
      <c r="L28" s="81">
        <v>0.83</v>
      </c>
      <c r="M28" s="81">
        <v>0.75</v>
      </c>
      <c r="N28" s="80">
        <v>84.2</v>
      </c>
      <c r="O28" s="81">
        <v>89.06</v>
      </c>
      <c r="P28" s="81">
        <f t="shared" si="0"/>
        <v>24.72</v>
      </c>
      <c r="Q28" s="81">
        <f t="shared" si="1"/>
        <v>9369.0078342532579</v>
      </c>
      <c r="V28" s="30">
        <v>0.7246376811594204</v>
      </c>
      <c r="W28" s="82">
        <v>588.63</v>
      </c>
      <c r="X28" s="50">
        <v>0.75</v>
      </c>
      <c r="Y28" s="30">
        <v>56</v>
      </c>
      <c r="Z28" s="47">
        <v>0.625</v>
      </c>
      <c r="AA28" s="47">
        <v>0.5</v>
      </c>
      <c r="AB28" s="47">
        <v>0.75</v>
      </c>
      <c r="AC28" s="47">
        <v>96.8</v>
      </c>
      <c r="AD28" s="46">
        <v>80</v>
      </c>
      <c r="AE28" s="47">
        <f t="shared" si="2"/>
        <v>28.584374999999998</v>
      </c>
      <c r="AF28" s="47">
        <f t="shared" si="3"/>
        <v>12192.478736413044</v>
      </c>
      <c r="AG28" s="81">
        <v>-0.375</v>
      </c>
      <c r="AH28" s="81">
        <v>0.5</v>
      </c>
      <c r="AI28" s="81">
        <v>0.75</v>
      </c>
      <c r="AJ28" s="81">
        <v>98.6</v>
      </c>
      <c r="AK28" s="80">
        <v>80</v>
      </c>
      <c r="AL28" s="81">
        <f t="shared" si="4"/>
        <v>29.559374999999996</v>
      </c>
      <c r="AM28" s="81">
        <f t="shared" si="5"/>
        <v>12608.358627717391</v>
      </c>
      <c r="AN28" s="47">
        <v>-0.75</v>
      </c>
      <c r="AO28" s="47">
        <v>0.5</v>
      </c>
      <c r="AP28" s="47">
        <v>0.75</v>
      </c>
      <c r="AQ28" s="47">
        <v>95</v>
      </c>
      <c r="AR28" s="46">
        <v>80</v>
      </c>
      <c r="AS28" s="47">
        <f t="shared" si="6"/>
        <v>26.71875</v>
      </c>
      <c r="AT28" s="47">
        <f t="shared" si="7"/>
        <v>11396.708559782612</v>
      </c>
      <c r="AU28" s="81">
        <v>-5.125</v>
      </c>
      <c r="AV28" s="81">
        <v>0.5</v>
      </c>
      <c r="AW28" s="81">
        <v>0.75</v>
      </c>
      <c r="AX28" s="81">
        <v>96.8</v>
      </c>
      <c r="AY28" s="80">
        <v>80</v>
      </c>
      <c r="AZ28" s="81">
        <f t="shared" si="8"/>
        <v>26.428124999999998</v>
      </c>
      <c r="BA28" s="81">
        <f t="shared" si="9"/>
        <v>11272.744361413044</v>
      </c>
      <c r="BB28" s="47">
        <v>-0.75</v>
      </c>
      <c r="BC28" s="47">
        <v>0.5</v>
      </c>
      <c r="BD28" s="47">
        <v>0.75</v>
      </c>
      <c r="BE28" s="47">
        <v>96.8</v>
      </c>
      <c r="BF28" s="46">
        <v>80</v>
      </c>
      <c r="BG28" s="47">
        <f t="shared" si="10"/>
        <v>28.068749999999998</v>
      </c>
      <c r="BH28" s="47">
        <f t="shared" si="11"/>
        <v>11972.542255434782</v>
      </c>
      <c r="BK28" s="30">
        <v>0.98039215686274506</v>
      </c>
      <c r="BL28" s="82">
        <v>106.56</v>
      </c>
      <c r="BM28" s="50">
        <v>0.75</v>
      </c>
      <c r="BN28" s="30">
        <v>56</v>
      </c>
      <c r="BO28" s="81">
        <v>-0.375</v>
      </c>
      <c r="BP28" s="81">
        <v>0.83</v>
      </c>
      <c r="BQ28" s="81">
        <v>0.75</v>
      </c>
      <c r="BR28" s="80">
        <v>84.2</v>
      </c>
      <c r="BS28" s="81">
        <v>86</v>
      </c>
      <c r="BT28" s="81">
        <f t="shared" si="12"/>
        <v>28.026562499999997</v>
      </c>
      <c r="BU28" s="81">
        <f t="shared" si="13"/>
        <v>2927.9514705882352</v>
      </c>
      <c r="BV28" s="59"/>
      <c r="BW28" s="35"/>
      <c r="BX28" s="60"/>
      <c r="BY28" s="60"/>
      <c r="BZ28" s="60"/>
      <c r="CA28" s="35"/>
      <c r="CB28" s="60"/>
      <c r="CC28" s="60"/>
      <c r="CD28" s="60"/>
    </row>
    <row r="29" spans="7:82" x14ac:dyDescent="0.25">
      <c r="G29" s="30">
        <v>0.64387674989137877</v>
      </c>
      <c r="H29" s="82">
        <v>588.63</v>
      </c>
      <c r="I29" s="50">
        <v>0.79166666666666696</v>
      </c>
      <c r="J29" s="30">
        <v>42</v>
      </c>
      <c r="K29" s="81">
        <v>-2</v>
      </c>
      <c r="L29" s="81">
        <v>0.83</v>
      </c>
      <c r="M29" s="81">
        <v>0.75</v>
      </c>
      <c r="N29" s="80">
        <v>84.2</v>
      </c>
      <c r="O29" s="81">
        <v>87.8</v>
      </c>
      <c r="P29" s="81">
        <f t="shared" si="0"/>
        <v>16.950000000000003</v>
      </c>
      <c r="Q29" s="81">
        <f t="shared" si="1"/>
        <v>6424.1376533411321</v>
      </c>
      <c r="V29" s="30">
        <v>0.7246376811594204</v>
      </c>
      <c r="W29" s="82">
        <v>588.63</v>
      </c>
      <c r="X29" s="50">
        <v>0.79166666666666696</v>
      </c>
      <c r="Y29" s="30">
        <v>42</v>
      </c>
      <c r="Z29" s="47">
        <v>0.625</v>
      </c>
      <c r="AA29" s="47">
        <v>0.5</v>
      </c>
      <c r="AB29" s="47">
        <v>0.75</v>
      </c>
      <c r="AC29" s="47">
        <v>96.8</v>
      </c>
      <c r="AD29" s="46">
        <v>80</v>
      </c>
      <c r="AE29" s="47">
        <f t="shared" si="2"/>
        <v>23.334374999999998</v>
      </c>
      <c r="AF29" s="47">
        <f t="shared" si="3"/>
        <v>9953.1254755434784</v>
      </c>
      <c r="AG29" s="81">
        <v>-0.375</v>
      </c>
      <c r="AH29" s="81">
        <v>0.5</v>
      </c>
      <c r="AI29" s="81">
        <v>0.75</v>
      </c>
      <c r="AJ29" s="81">
        <v>98.6</v>
      </c>
      <c r="AK29" s="80">
        <v>80</v>
      </c>
      <c r="AL29" s="81">
        <f t="shared" si="4"/>
        <v>24.309374999999996</v>
      </c>
      <c r="AM29" s="81">
        <f t="shared" si="5"/>
        <v>10369.005366847825</v>
      </c>
      <c r="AN29" s="47">
        <v>-0.75</v>
      </c>
      <c r="AO29" s="47">
        <v>0.5</v>
      </c>
      <c r="AP29" s="47">
        <v>0.75</v>
      </c>
      <c r="AQ29" s="47">
        <v>95</v>
      </c>
      <c r="AR29" s="46">
        <v>80</v>
      </c>
      <c r="AS29" s="47">
        <f t="shared" si="6"/>
        <v>21.46875</v>
      </c>
      <c r="AT29" s="47">
        <f t="shared" si="7"/>
        <v>9157.355298913044</v>
      </c>
      <c r="AU29" s="81">
        <v>-5.125</v>
      </c>
      <c r="AV29" s="81">
        <v>0.5</v>
      </c>
      <c r="AW29" s="81">
        <v>0.75</v>
      </c>
      <c r="AX29" s="81">
        <v>96.8</v>
      </c>
      <c r="AY29" s="80">
        <v>80</v>
      </c>
      <c r="AZ29" s="81">
        <f t="shared" si="8"/>
        <v>21.178124999999998</v>
      </c>
      <c r="BA29" s="81">
        <f t="shared" si="9"/>
        <v>9033.3911005434784</v>
      </c>
      <c r="BB29" s="47">
        <v>-0.75</v>
      </c>
      <c r="BC29" s="47">
        <v>0.5</v>
      </c>
      <c r="BD29" s="47">
        <v>0.75</v>
      </c>
      <c r="BE29" s="47">
        <v>96.8</v>
      </c>
      <c r="BF29" s="46">
        <v>80</v>
      </c>
      <c r="BG29" s="47">
        <f t="shared" si="10"/>
        <v>22.818749999999998</v>
      </c>
      <c r="BH29" s="47">
        <f t="shared" si="11"/>
        <v>9733.1889945652183</v>
      </c>
      <c r="BK29" s="30">
        <v>0.98039215686274506</v>
      </c>
      <c r="BL29" s="82">
        <v>106.56</v>
      </c>
      <c r="BM29" s="50">
        <v>0.79166666666666696</v>
      </c>
      <c r="BN29" s="30">
        <v>42</v>
      </c>
      <c r="BO29" s="81">
        <v>-0.375</v>
      </c>
      <c r="BP29" s="81">
        <v>0.83</v>
      </c>
      <c r="BQ29" s="81">
        <v>0.75</v>
      </c>
      <c r="BR29" s="80">
        <v>84.2</v>
      </c>
      <c r="BS29" s="81">
        <v>84.2</v>
      </c>
      <c r="BT29" s="81">
        <f t="shared" si="12"/>
        <v>20.661562499999999</v>
      </c>
      <c r="BU29" s="81">
        <f t="shared" si="13"/>
        <v>2158.525588235294</v>
      </c>
      <c r="BV29" s="59"/>
      <c r="BW29" s="35"/>
      <c r="BX29" s="60"/>
      <c r="BY29" s="60"/>
      <c r="BZ29" s="60"/>
      <c r="CA29" s="35"/>
      <c r="CB29" s="60"/>
      <c r="CC29" s="60"/>
      <c r="CD29" s="60"/>
    </row>
    <row r="30" spans="7:82" x14ac:dyDescent="0.25">
      <c r="G30" s="30">
        <v>0.64387674989137877</v>
      </c>
      <c r="H30" s="82">
        <v>588.63</v>
      </c>
      <c r="I30" s="50">
        <v>0.83333333333333404</v>
      </c>
      <c r="J30" s="30">
        <v>28</v>
      </c>
      <c r="K30" s="81">
        <v>-2</v>
      </c>
      <c r="L30" s="81">
        <v>0.83</v>
      </c>
      <c r="M30" s="81">
        <v>0.75</v>
      </c>
      <c r="N30" s="80">
        <v>82.4</v>
      </c>
      <c r="O30" s="81">
        <v>87.080000000000013</v>
      </c>
      <c r="P30" s="81">
        <f t="shared" si="0"/>
        <v>7.4249999999999936</v>
      </c>
      <c r="Q30" s="81">
        <f t="shared" si="1"/>
        <v>2814.1133968175723</v>
      </c>
      <c r="V30" s="30">
        <v>0.7246376811594204</v>
      </c>
      <c r="W30" s="82">
        <v>588.63</v>
      </c>
      <c r="X30" s="50">
        <v>0.83333333333333404</v>
      </c>
      <c r="Y30" s="30">
        <v>28</v>
      </c>
      <c r="Z30" s="47">
        <v>0.625</v>
      </c>
      <c r="AA30" s="47">
        <v>0.5</v>
      </c>
      <c r="AB30" s="47">
        <v>0.75</v>
      </c>
      <c r="AC30" s="47">
        <v>96.8</v>
      </c>
      <c r="AD30" s="46">
        <v>80</v>
      </c>
      <c r="AE30" s="47">
        <f t="shared" si="2"/>
        <v>18.084374999999998</v>
      </c>
      <c r="AF30" s="47">
        <f t="shared" si="3"/>
        <v>7713.7722146739134</v>
      </c>
      <c r="AG30" s="81">
        <v>-0.375</v>
      </c>
      <c r="AH30" s="81">
        <v>0.5</v>
      </c>
      <c r="AI30" s="81">
        <v>0.75</v>
      </c>
      <c r="AJ30" s="81">
        <v>98.6</v>
      </c>
      <c r="AK30" s="80">
        <v>80</v>
      </c>
      <c r="AL30" s="81">
        <f t="shared" si="4"/>
        <v>19.059374999999996</v>
      </c>
      <c r="AM30" s="81">
        <f t="shared" si="5"/>
        <v>8129.6521059782599</v>
      </c>
      <c r="AN30" s="47">
        <v>-0.75</v>
      </c>
      <c r="AO30" s="47">
        <v>0.5</v>
      </c>
      <c r="AP30" s="47">
        <v>0.75</v>
      </c>
      <c r="AQ30" s="47">
        <v>95</v>
      </c>
      <c r="AR30" s="46">
        <v>80</v>
      </c>
      <c r="AS30" s="47">
        <f t="shared" si="6"/>
        <v>16.21875</v>
      </c>
      <c r="AT30" s="47">
        <f t="shared" si="7"/>
        <v>6918.0020380434789</v>
      </c>
      <c r="AU30" s="81">
        <v>-5.125</v>
      </c>
      <c r="AV30" s="81">
        <v>0.5</v>
      </c>
      <c r="AW30" s="81">
        <v>0.75</v>
      </c>
      <c r="AX30" s="81">
        <v>96.8</v>
      </c>
      <c r="AY30" s="80">
        <v>80</v>
      </c>
      <c r="AZ30" s="81">
        <f t="shared" si="8"/>
        <v>15.928124999999998</v>
      </c>
      <c r="BA30" s="81">
        <f t="shared" si="9"/>
        <v>6794.0378396739134</v>
      </c>
      <c r="BB30" s="47">
        <v>-0.75</v>
      </c>
      <c r="BC30" s="47">
        <v>0.5</v>
      </c>
      <c r="BD30" s="47">
        <v>0.75</v>
      </c>
      <c r="BE30" s="47">
        <v>96.8</v>
      </c>
      <c r="BF30" s="46">
        <v>80</v>
      </c>
      <c r="BG30" s="47">
        <f t="shared" si="10"/>
        <v>17.568749999999998</v>
      </c>
      <c r="BH30" s="47">
        <f t="shared" si="11"/>
        <v>7493.8357336956524</v>
      </c>
      <c r="BK30" s="30">
        <v>0.98039215686274506</v>
      </c>
      <c r="BL30" s="82">
        <v>106.56</v>
      </c>
      <c r="BM30" s="50">
        <v>0.83333333333333404</v>
      </c>
      <c r="BN30" s="30">
        <v>28</v>
      </c>
      <c r="BO30" s="81">
        <v>-0.375</v>
      </c>
      <c r="BP30" s="81">
        <v>0.83</v>
      </c>
      <c r="BQ30" s="81">
        <v>0.75</v>
      </c>
      <c r="BR30" s="80">
        <v>82.4</v>
      </c>
      <c r="BS30" s="81">
        <v>82.4</v>
      </c>
      <c r="BT30" s="81">
        <f t="shared" si="12"/>
        <v>11.946562499999999</v>
      </c>
      <c r="BU30" s="81">
        <f t="shared" si="13"/>
        <v>1248.0644117647057</v>
      </c>
      <c r="BV30" s="59"/>
      <c r="BW30" s="35"/>
      <c r="BX30" s="60"/>
      <c r="BY30" s="60"/>
      <c r="BZ30" s="60"/>
      <c r="CA30" s="35"/>
      <c r="CB30" s="60"/>
      <c r="CC30" s="60"/>
      <c r="CD30" s="60"/>
    </row>
    <row r="31" spans="7:82" x14ac:dyDescent="0.25">
      <c r="G31" s="30">
        <v>0.64387674989137877</v>
      </c>
      <c r="H31" s="82">
        <v>588.63</v>
      </c>
      <c r="I31" s="50">
        <v>0.875</v>
      </c>
      <c r="J31" s="30">
        <v>18</v>
      </c>
      <c r="K31" s="81">
        <v>-2</v>
      </c>
      <c r="L31" s="81">
        <v>0.83</v>
      </c>
      <c r="M31" s="81">
        <v>0.75</v>
      </c>
      <c r="N31" s="80">
        <v>82.4</v>
      </c>
      <c r="O31" s="81">
        <v>86.36</v>
      </c>
      <c r="P31" s="81">
        <f t="shared" si="0"/>
        <v>1.7400000000000042</v>
      </c>
      <c r="Q31" s="81">
        <f t="shared" si="1"/>
        <v>659.4689980421</v>
      </c>
      <c r="V31" s="30">
        <v>0.7246376811594204</v>
      </c>
      <c r="W31" s="82">
        <v>588.63</v>
      </c>
      <c r="X31" s="50">
        <v>0.875</v>
      </c>
      <c r="Y31" s="30">
        <v>18</v>
      </c>
      <c r="Z31" s="47">
        <v>0.625</v>
      </c>
      <c r="AA31" s="47">
        <v>0.5</v>
      </c>
      <c r="AB31" s="47">
        <v>0.75</v>
      </c>
      <c r="AC31" s="47">
        <v>96.8</v>
      </c>
      <c r="AD31" s="46">
        <v>80</v>
      </c>
      <c r="AE31" s="47">
        <f t="shared" si="2"/>
        <v>14.334374999999998</v>
      </c>
      <c r="AF31" s="47">
        <f t="shared" si="3"/>
        <v>6114.2341711956515</v>
      </c>
      <c r="AG31" s="81">
        <v>-0.375</v>
      </c>
      <c r="AH31" s="81">
        <v>0.5</v>
      </c>
      <c r="AI31" s="81">
        <v>0.75</v>
      </c>
      <c r="AJ31" s="81">
        <v>98.6</v>
      </c>
      <c r="AK31" s="80">
        <v>80</v>
      </c>
      <c r="AL31" s="81">
        <f t="shared" si="4"/>
        <v>15.309374999999996</v>
      </c>
      <c r="AM31" s="81">
        <f t="shared" si="5"/>
        <v>6530.1140624999989</v>
      </c>
      <c r="AN31" s="47">
        <v>-0.75</v>
      </c>
      <c r="AO31" s="47">
        <v>0.5</v>
      </c>
      <c r="AP31" s="47">
        <v>0.75</v>
      </c>
      <c r="AQ31" s="47">
        <v>95</v>
      </c>
      <c r="AR31" s="46">
        <v>80</v>
      </c>
      <c r="AS31" s="47">
        <f t="shared" si="6"/>
        <v>12.46875</v>
      </c>
      <c r="AT31" s="47">
        <f t="shared" si="7"/>
        <v>5318.4639945652179</v>
      </c>
      <c r="AU31" s="81">
        <v>-5.125</v>
      </c>
      <c r="AV31" s="81">
        <v>0.5</v>
      </c>
      <c r="AW31" s="81">
        <v>0.75</v>
      </c>
      <c r="AX31" s="81">
        <v>96.8</v>
      </c>
      <c r="AY31" s="80">
        <v>80</v>
      </c>
      <c r="AZ31" s="81">
        <f t="shared" si="8"/>
        <v>12.178124999999998</v>
      </c>
      <c r="BA31" s="81">
        <f t="shared" si="9"/>
        <v>5194.4997961956515</v>
      </c>
      <c r="BB31" s="47">
        <v>-0.75</v>
      </c>
      <c r="BC31" s="47">
        <v>0.5</v>
      </c>
      <c r="BD31" s="47">
        <v>0.75</v>
      </c>
      <c r="BE31" s="47">
        <v>96.8</v>
      </c>
      <c r="BF31" s="46">
        <v>80</v>
      </c>
      <c r="BG31" s="47">
        <f t="shared" si="10"/>
        <v>13.818749999999998</v>
      </c>
      <c r="BH31" s="47">
        <f t="shared" si="11"/>
        <v>5894.2976902173914</v>
      </c>
      <c r="BK31" s="30">
        <v>0.98039215686274506</v>
      </c>
      <c r="BL31" s="82">
        <v>106.56</v>
      </c>
      <c r="BM31" s="50">
        <v>0.875</v>
      </c>
      <c r="BN31" s="30">
        <v>18</v>
      </c>
      <c r="BO31" s="81">
        <v>-0.375</v>
      </c>
      <c r="BP31" s="81">
        <v>0.83</v>
      </c>
      <c r="BQ31" s="81">
        <v>0.75</v>
      </c>
      <c r="BR31" s="80">
        <v>82.4</v>
      </c>
      <c r="BS31" s="81">
        <v>80.599999999999994</v>
      </c>
      <c r="BT31" s="81">
        <f t="shared" si="12"/>
        <v>7.0715625000000086</v>
      </c>
      <c r="BU31" s="81">
        <f t="shared" si="13"/>
        <v>738.77029411764795</v>
      </c>
      <c r="BV31" s="59"/>
      <c r="BW31" s="35"/>
      <c r="BX31" s="60"/>
      <c r="BY31" s="60"/>
      <c r="BZ31" s="60"/>
      <c r="CA31" s="35"/>
      <c r="CB31" s="60"/>
      <c r="CC31" s="60"/>
      <c r="CD31" s="60"/>
    </row>
    <row r="32" spans="7:82" x14ac:dyDescent="0.25">
      <c r="G32" s="30">
        <v>0.64387674989137877</v>
      </c>
      <c r="H32" s="82">
        <v>588.63</v>
      </c>
      <c r="I32" s="50">
        <v>0.91666666666666696</v>
      </c>
      <c r="J32" s="30">
        <v>12</v>
      </c>
      <c r="K32" s="81">
        <v>-2</v>
      </c>
      <c r="L32" s="81">
        <v>0.83</v>
      </c>
      <c r="M32" s="81">
        <v>0.75</v>
      </c>
      <c r="N32" s="80">
        <v>82.4</v>
      </c>
      <c r="O32" s="81">
        <v>85.460000000000008</v>
      </c>
      <c r="P32" s="81">
        <f t="shared" si="0"/>
        <v>-1.3200000000000025</v>
      </c>
      <c r="Q32" s="81">
        <f t="shared" si="1"/>
        <v>-500.28682610090311</v>
      </c>
      <c r="V32" s="30">
        <v>0.7246376811594204</v>
      </c>
      <c r="W32" s="82">
        <v>588.63</v>
      </c>
      <c r="X32" s="50">
        <v>0.91666666666666696</v>
      </c>
      <c r="Y32" s="30">
        <v>12</v>
      </c>
      <c r="Z32" s="47">
        <v>0.625</v>
      </c>
      <c r="AA32" s="47">
        <v>0.5</v>
      </c>
      <c r="AB32" s="47">
        <v>0.75</v>
      </c>
      <c r="AC32" s="47">
        <v>96.8</v>
      </c>
      <c r="AD32" s="46">
        <v>80</v>
      </c>
      <c r="AE32" s="47">
        <f t="shared" si="2"/>
        <v>12.084374999999998</v>
      </c>
      <c r="AF32" s="47">
        <f t="shared" si="3"/>
        <v>5154.5113451086954</v>
      </c>
      <c r="AG32" s="81">
        <v>-0.375</v>
      </c>
      <c r="AH32" s="81">
        <v>0.5</v>
      </c>
      <c r="AI32" s="81">
        <v>0.75</v>
      </c>
      <c r="AJ32" s="81">
        <v>98.6</v>
      </c>
      <c r="AK32" s="80">
        <v>80</v>
      </c>
      <c r="AL32" s="81">
        <f t="shared" si="4"/>
        <v>13.059374999999996</v>
      </c>
      <c r="AM32" s="81">
        <f t="shared" si="5"/>
        <v>5570.391236413042</v>
      </c>
      <c r="AN32" s="47">
        <v>-0.75</v>
      </c>
      <c r="AO32" s="47">
        <v>0.5</v>
      </c>
      <c r="AP32" s="47">
        <v>0.75</v>
      </c>
      <c r="AQ32" s="47">
        <v>95</v>
      </c>
      <c r="AR32" s="46">
        <v>80</v>
      </c>
      <c r="AS32" s="47">
        <f t="shared" si="6"/>
        <v>10.21875</v>
      </c>
      <c r="AT32" s="47">
        <f t="shared" si="7"/>
        <v>4358.7411684782619</v>
      </c>
      <c r="AU32" s="81">
        <v>-5.125</v>
      </c>
      <c r="AV32" s="81">
        <v>0.5</v>
      </c>
      <c r="AW32" s="81">
        <v>0.75</v>
      </c>
      <c r="AX32" s="81">
        <v>96.8</v>
      </c>
      <c r="AY32" s="80">
        <v>80</v>
      </c>
      <c r="AZ32" s="81">
        <f t="shared" si="8"/>
        <v>9.9281249999999979</v>
      </c>
      <c r="BA32" s="81">
        <f t="shared" si="9"/>
        <v>4234.7769701086954</v>
      </c>
      <c r="BB32" s="47">
        <v>-0.75</v>
      </c>
      <c r="BC32" s="47">
        <v>0.5</v>
      </c>
      <c r="BD32" s="47">
        <v>0.75</v>
      </c>
      <c r="BE32" s="47">
        <v>96.8</v>
      </c>
      <c r="BF32" s="46">
        <v>80</v>
      </c>
      <c r="BG32" s="47">
        <f t="shared" si="10"/>
        <v>11.568749999999998</v>
      </c>
      <c r="BH32" s="47">
        <f t="shared" si="11"/>
        <v>4934.5748641304344</v>
      </c>
      <c r="BK32" s="30">
        <v>0.98039215686274506</v>
      </c>
      <c r="BL32" s="82">
        <v>106.56</v>
      </c>
      <c r="BM32" s="50">
        <v>0.91666666666666696</v>
      </c>
      <c r="BN32" s="30">
        <v>12</v>
      </c>
      <c r="BO32" s="81">
        <v>-0.375</v>
      </c>
      <c r="BP32" s="81">
        <v>0.83</v>
      </c>
      <c r="BQ32" s="81">
        <v>0.75</v>
      </c>
      <c r="BR32" s="80">
        <v>82.4</v>
      </c>
      <c r="BS32" s="81">
        <v>78.8</v>
      </c>
      <c r="BT32" s="81">
        <f t="shared" si="12"/>
        <v>4.6865625000000062</v>
      </c>
      <c r="BU32" s="81">
        <f t="shared" si="13"/>
        <v>489.60794117647123</v>
      </c>
      <c r="BV32" s="59"/>
      <c r="BW32" s="35"/>
      <c r="BX32" s="60"/>
      <c r="BY32" s="60"/>
      <c r="BZ32" s="60"/>
      <c r="CA32" s="35"/>
      <c r="CB32" s="60"/>
      <c r="CC32" s="60"/>
      <c r="CD32" s="60"/>
    </row>
    <row r="33" spans="2:82" x14ac:dyDescent="0.25">
      <c r="G33" s="30">
        <v>0.64387674989137877</v>
      </c>
      <c r="H33" s="82">
        <v>588.63</v>
      </c>
      <c r="I33" s="50">
        <v>0.95833333333333404</v>
      </c>
      <c r="J33" s="30">
        <v>8</v>
      </c>
      <c r="K33" s="81">
        <v>-2</v>
      </c>
      <c r="L33" s="81">
        <v>0.83</v>
      </c>
      <c r="M33" s="81">
        <v>0.75</v>
      </c>
      <c r="N33" s="80">
        <v>84.2</v>
      </c>
      <c r="O33" s="81">
        <v>85.1</v>
      </c>
      <c r="P33" s="81">
        <f t="shared" si="0"/>
        <v>-2.1899999999999942</v>
      </c>
      <c r="Q33" s="81">
        <f t="shared" si="1"/>
        <v>-830.02132512194919</v>
      </c>
      <c r="V33" s="30">
        <v>0.7246376811594204</v>
      </c>
      <c r="W33" s="82">
        <v>588.63</v>
      </c>
      <c r="X33" s="50">
        <v>0.95833333333333404</v>
      </c>
      <c r="Y33" s="30">
        <v>8</v>
      </c>
      <c r="Z33" s="47">
        <v>0.625</v>
      </c>
      <c r="AA33" s="47">
        <v>0.5</v>
      </c>
      <c r="AB33" s="47">
        <v>0.75</v>
      </c>
      <c r="AC33" s="47">
        <v>96.8</v>
      </c>
      <c r="AD33" s="46">
        <v>80</v>
      </c>
      <c r="AE33" s="47">
        <f t="shared" si="2"/>
        <v>10.584374999999998</v>
      </c>
      <c r="AF33" s="47">
        <f t="shared" si="3"/>
        <v>4514.6961277173914</v>
      </c>
      <c r="AG33" s="81">
        <v>-0.375</v>
      </c>
      <c r="AH33" s="81">
        <v>0.5</v>
      </c>
      <c r="AI33" s="81">
        <v>0.75</v>
      </c>
      <c r="AJ33" s="81">
        <v>98.6</v>
      </c>
      <c r="AK33" s="80">
        <v>80</v>
      </c>
      <c r="AL33" s="81">
        <f t="shared" si="4"/>
        <v>11.559374999999996</v>
      </c>
      <c r="AM33" s="81">
        <f t="shared" si="5"/>
        <v>4930.5760190217379</v>
      </c>
      <c r="AN33" s="47">
        <v>-0.75</v>
      </c>
      <c r="AO33" s="47">
        <v>0.5</v>
      </c>
      <c r="AP33" s="47">
        <v>0.75</v>
      </c>
      <c r="AQ33" s="47">
        <v>95</v>
      </c>
      <c r="AR33" s="46">
        <v>80</v>
      </c>
      <c r="AS33" s="47">
        <f t="shared" si="6"/>
        <v>8.71875</v>
      </c>
      <c r="AT33" s="47">
        <f t="shared" si="7"/>
        <v>3718.925951086957</v>
      </c>
      <c r="AU33" s="81">
        <v>-5.125</v>
      </c>
      <c r="AV33" s="81">
        <v>0.5</v>
      </c>
      <c r="AW33" s="81">
        <v>0.75</v>
      </c>
      <c r="AX33" s="81">
        <v>96.8</v>
      </c>
      <c r="AY33" s="80">
        <v>80</v>
      </c>
      <c r="AZ33" s="81">
        <f t="shared" si="8"/>
        <v>8.4281249999999979</v>
      </c>
      <c r="BA33" s="81">
        <f t="shared" si="9"/>
        <v>3594.9617527173909</v>
      </c>
      <c r="BB33" s="47">
        <v>-0.75</v>
      </c>
      <c r="BC33" s="47">
        <v>0.5</v>
      </c>
      <c r="BD33" s="47">
        <v>0.75</v>
      </c>
      <c r="BE33" s="47">
        <v>96.8</v>
      </c>
      <c r="BF33" s="46">
        <v>80</v>
      </c>
      <c r="BG33" s="47">
        <f t="shared" si="10"/>
        <v>10.068749999999998</v>
      </c>
      <c r="BH33" s="47">
        <f t="shared" si="11"/>
        <v>4294.7596467391304</v>
      </c>
      <c r="BK33" s="30">
        <v>0.98039215686274506</v>
      </c>
      <c r="BL33" s="82">
        <v>106.56</v>
      </c>
      <c r="BM33" s="50">
        <v>0.95833333333333404</v>
      </c>
      <c r="BN33" s="30">
        <v>8</v>
      </c>
      <c r="BO33" s="81">
        <v>-0.375</v>
      </c>
      <c r="BP33" s="81">
        <v>0.83</v>
      </c>
      <c r="BQ33" s="81">
        <v>0.75</v>
      </c>
      <c r="BR33" s="80">
        <v>84.2</v>
      </c>
      <c r="BS33" s="81">
        <v>78.8</v>
      </c>
      <c r="BT33" s="81">
        <f t="shared" si="12"/>
        <v>3.5465625000000038</v>
      </c>
      <c r="BU33" s="81">
        <f t="shared" si="13"/>
        <v>370.51147058823574</v>
      </c>
      <c r="BV33" s="59"/>
      <c r="BW33" s="35"/>
      <c r="BX33" s="60"/>
      <c r="BY33" s="60"/>
      <c r="BZ33" s="60"/>
      <c r="CA33" s="35"/>
      <c r="CB33" s="60"/>
      <c r="CC33" s="60"/>
      <c r="CD33" s="60"/>
    </row>
    <row r="34" spans="2:82" x14ac:dyDescent="0.25">
      <c r="G34" s="30">
        <v>0.64387674989137877</v>
      </c>
      <c r="H34" s="82">
        <v>588.63</v>
      </c>
      <c r="I34" s="50">
        <v>1</v>
      </c>
      <c r="J34" s="30">
        <v>5</v>
      </c>
      <c r="K34" s="81">
        <v>-2</v>
      </c>
      <c r="L34" s="81">
        <v>0.83</v>
      </c>
      <c r="M34" s="81">
        <v>0.75</v>
      </c>
      <c r="N34" s="80">
        <v>84.2</v>
      </c>
      <c r="O34" s="81">
        <v>85.1</v>
      </c>
      <c r="P34" s="81">
        <f t="shared" si="0"/>
        <v>-4.0574999999999939</v>
      </c>
      <c r="Q34" s="81">
        <f t="shared" si="1"/>
        <v>-1537.8134825033392</v>
      </c>
      <c r="V34" s="30">
        <v>0.7246376811594204</v>
      </c>
      <c r="W34" s="82">
        <v>588.63</v>
      </c>
      <c r="X34" s="50">
        <v>1</v>
      </c>
      <c r="Y34" s="30">
        <v>5</v>
      </c>
      <c r="Z34" s="47">
        <v>0.625</v>
      </c>
      <c r="AA34" s="47">
        <v>0.5</v>
      </c>
      <c r="AB34" s="47">
        <v>0.75</v>
      </c>
      <c r="AC34" s="47">
        <v>96.8</v>
      </c>
      <c r="AD34" s="46">
        <v>80</v>
      </c>
      <c r="AE34" s="47">
        <f t="shared" si="2"/>
        <v>9.4593749999999979</v>
      </c>
      <c r="AF34" s="47">
        <f t="shared" si="3"/>
        <v>4034.8347146739125</v>
      </c>
      <c r="AG34" s="81">
        <v>-0.375</v>
      </c>
      <c r="AH34" s="81">
        <v>0.5</v>
      </c>
      <c r="AI34" s="81">
        <v>0.75</v>
      </c>
      <c r="AJ34" s="81">
        <v>98.6</v>
      </c>
      <c r="AK34" s="80">
        <v>80</v>
      </c>
      <c r="AL34" s="81">
        <f t="shared" si="4"/>
        <v>10.434374999999996</v>
      </c>
      <c r="AM34" s="81">
        <f t="shared" si="5"/>
        <v>4450.7146059782599</v>
      </c>
      <c r="AN34" s="47">
        <v>-0.75</v>
      </c>
      <c r="AO34" s="47">
        <v>0.5</v>
      </c>
      <c r="AP34" s="47">
        <v>0.75</v>
      </c>
      <c r="AQ34" s="47">
        <v>95</v>
      </c>
      <c r="AR34" s="46">
        <v>80</v>
      </c>
      <c r="AS34" s="47">
        <f t="shared" si="6"/>
        <v>7.59375</v>
      </c>
      <c r="AT34" s="47">
        <f t="shared" si="7"/>
        <v>3239.0645380434785</v>
      </c>
      <c r="AU34" s="81">
        <v>-5.125</v>
      </c>
      <c r="AV34" s="81">
        <v>0.5</v>
      </c>
      <c r="AW34" s="81">
        <v>0.75</v>
      </c>
      <c r="AX34" s="81">
        <v>96.8</v>
      </c>
      <c r="AY34" s="80">
        <v>80</v>
      </c>
      <c r="AZ34" s="81">
        <f t="shared" si="8"/>
        <v>7.3031249999999979</v>
      </c>
      <c r="BA34" s="81">
        <f t="shared" si="9"/>
        <v>3115.1003396739125</v>
      </c>
      <c r="BB34" s="47">
        <v>-0.75</v>
      </c>
      <c r="BC34" s="47">
        <v>0.5</v>
      </c>
      <c r="BD34" s="47">
        <v>0.75</v>
      </c>
      <c r="BE34" s="47">
        <v>96.8</v>
      </c>
      <c r="BF34" s="46">
        <v>80</v>
      </c>
      <c r="BG34" s="47">
        <f t="shared" si="10"/>
        <v>8.9437499999999979</v>
      </c>
      <c r="BH34" s="47">
        <f t="shared" si="11"/>
        <v>3814.8982336956519</v>
      </c>
      <c r="BK34" s="30">
        <v>0.98039215686274506</v>
      </c>
      <c r="BL34" s="82">
        <v>106.56</v>
      </c>
      <c r="BM34" s="50">
        <v>1</v>
      </c>
      <c r="BN34" s="30">
        <v>5</v>
      </c>
      <c r="BO34" s="81">
        <v>-0.375</v>
      </c>
      <c r="BP34" s="81">
        <v>0.83</v>
      </c>
      <c r="BQ34" s="81">
        <v>0.75</v>
      </c>
      <c r="BR34" s="80">
        <v>84.2</v>
      </c>
      <c r="BS34" s="81">
        <v>78.8</v>
      </c>
      <c r="BT34" s="81">
        <f t="shared" si="12"/>
        <v>1.6790625000000041</v>
      </c>
      <c r="BU34" s="81">
        <f t="shared" si="13"/>
        <v>175.41264705882395</v>
      </c>
      <c r="BV34" s="59"/>
      <c r="BW34" s="35"/>
      <c r="BX34" s="60"/>
      <c r="BY34" s="60"/>
      <c r="BZ34" s="60"/>
      <c r="CA34" s="35"/>
      <c r="CB34" s="60"/>
      <c r="CC34" s="60"/>
      <c r="CD34" s="60"/>
    </row>
    <row r="35" spans="2:82" x14ac:dyDescent="0.25">
      <c r="B35" s="51"/>
      <c r="C35" s="51"/>
      <c r="D35" s="51"/>
      <c r="E35" s="51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60"/>
      <c r="Q35" s="60"/>
      <c r="Y35" s="35"/>
      <c r="AE35" s="83"/>
      <c r="AF35" s="83"/>
      <c r="AG35" s="84"/>
      <c r="AH35" s="84"/>
      <c r="AI35" s="84"/>
      <c r="AJ35" s="84"/>
      <c r="AK35" s="84"/>
      <c r="AL35" s="83"/>
      <c r="AM35" s="83"/>
      <c r="AN35" s="84"/>
      <c r="AO35" s="84"/>
      <c r="AP35" s="84"/>
      <c r="AQ35" s="84"/>
      <c r="AR35" s="84"/>
      <c r="AS35" s="83"/>
      <c r="AT35" s="83"/>
      <c r="AU35" s="84"/>
      <c r="AV35" s="84"/>
      <c r="AW35" s="84"/>
      <c r="AX35" s="84"/>
      <c r="AY35" s="84"/>
      <c r="AZ35" s="83"/>
      <c r="BA35" s="83"/>
      <c r="BB35" s="84"/>
      <c r="BC35" s="84"/>
      <c r="BD35" s="84"/>
      <c r="BE35" s="84"/>
      <c r="BF35" s="84"/>
      <c r="BG35" s="83"/>
      <c r="BH35" s="83"/>
      <c r="BT35" s="83"/>
      <c r="BU35" s="83"/>
      <c r="BV35" s="52"/>
      <c r="BW35" s="52"/>
      <c r="BX35" s="52"/>
      <c r="BY35" s="52"/>
      <c r="BZ35" s="52"/>
      <c r="CA35" s="52"/>
      <c r="CB35" s="52"/>
      <c r="CC35" s="60"/>
      <c r="CD35" s="60"/>
    </row>
    <row r="36" spans="2:82" x14ac:dyDescent="0.25">
      <c r="B36" s="51"/>
      <c r="C36" s="51"/>
      <c r="D36" s="51"/>
      <c r="E36" s="51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60"/>
      <c r="Q36" s="60"/>
      <c r="AE36" s="83"/>
      <c r="AF36" s="83"/>
      <c r="AG36" s="84"/>
      <c r="AH36" s="84"/>
      <c r="AI36" s="84"/>
      <c r="AJ36" s="84"/>
      <c r="AK36" s="84"/>
      <c r="AL36" s="83"/>
      <c r="AM36" s="83"/>
      <c r="AN36" s="84"/>
      <c r="AO36" s="84"/>
      <c r="AP36" s="84"/>
      <c r="AQ36" s="84"/>
      <c r="AR36" s="84"/>
      <c r="AS36" s="83"/>
      <c r="AT36" s="83"/>
      <c r="AU36" s="84"/>
      <c r="AV36" s="84"/>
      <c r="AW36" s="84"/>
      <c r="AX36" s="84"/>
      <c r="AY36" s="84"/>
      <c r="AZ36" s="83"/>
      <c r="BA36" s="83"/>
      <c r="BB36" s="84"/>
      <c r="BC36" s="84"/>
      <c r="BD36" s="84"/>
      <c r="BE36" s="84"/>
      <c r="BF36" s="84"/>
      <c r="BG36" s="83"/>
      <c r="BH36" s="83"/>
      <c r="BT36" s="83"/>
      <c r="BU36" s="83"/>
      <c r="BV36" s="52"/>
      <c r="BW36" s="52"/>
      <c r="BX36" s="52"/>
      <c r="BY36" s="52"/>
      <c r="BZ36" s="52"/>
      <c r="CA36" s="52"/>
      <c r="CB36" s="52"/>
      <c r="CC36" s="60"/>
      <c r="CD36" s="60"/>
    </row>
    <row r="37" spans="2:82" x14ac:dyDescent="0.25">
      <c r="B37" s="51"/>
      <c r="C37" s="51"/>
      <c r="D37" s="51"/>
      <c r="E37" s="51"/>
      <c r="F37" s="52"/>
      <c r="G37" s="52"/>
      <c r="H37" s="52"/>
      <c r="I37" s="52"/>
      <c r="J37" s="52"/>
      <c r="K37" s="5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85" t="s">
        <v>22</v>
      </c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6"/>
      <c r="BT37" s="83"/>
      <c r="BU37" s="83"/>
      <c r="BV37" s="52"/>
      <c r="BW37" s="52"/>
      <c r="BX37" s="52"/>
      <c r="BY37" s="52"/>
      <c r="BZ37" s="52"/>
      <c r="CA37" s="52"/>
      <c r="CB37" s="52"/>
      <c r="CC37" s="60"/>
      <c r="CD37" s="60"/>
    </row>
    <row r="38" spans="2:82" x14ac:dyDescent="0.25">
      <c r="K38" s="72" t="s">
        <v>65</v>
      </c>
      <c r="L38" s="72"/>
      <c r="M38" s="72"/>
      <c r="N38" s="72"/>
      <c r="O38" s="72"/>
      <c r="P38" s="72"/>
      <c r="Q38" s="72"/>
      <c r="V38" s="30"/>
      <c r="W38" s="30"/>
      <c r="X38" s="30"/>
      <c r="Y38" s="30"/>
      <c r="Z38" s="40" t="s">
        <v>0</v>
      </c>
      <c r="AA38" s="41"/>
      <c r="AB38" s="41"/>
      <c r="AC38" s="41"/>
      <c r="AD38" s="41"/>
      <c r="AE38" s="41"/>
      <c r="AF38" s="42"/>
      <c r="AG38" s="76" t="s">
        <v>1</v>
      </c>
      <c r="AH38" s="77"/>
      <c r="AI38" s="77"/>
      <c r="AJ38" s="77"/>
      <c r="AK38" s="77"/>
      <c r="AL38" s="77"/>
      <c r="AM38" s="78"/>
      <c r="AN38" s="40" t="s">
        <v>2</v>
      </c>
      <c r="AO38" s="41"/>
      <c r="AP38" s="41"/>
      <c r="AQ38" s="41"/>
      <c r="AR38" s="41"/>
      <c r="AS38" s="41"/>
      <c r="AT38" s="42"/>
      <c r="AU38" s="76" t="s">
        <v>3</v>
      </c>
      <c r="AV38" s="77"/>
      <c r="AW38" s="77"/>
      <c r="AX38" s="77"/>
      <c r="AY38" s="77"/>
      <c r="AZ38" s="77"/>
      <c r="BA38" s="78"/>
      <c r="BB38" s="40" t="s">
        <v>4</v>
      </c>
      <c r="BC38" s="41"/>
      <c r="BD38" s="41"/>
      <c r="BE38" s="41"/>
      <c r="BF38" s="41"/>
      <c r="BG38" s="41"/>
      <c r="BH38" s="42"/>
      <c r="BK38" s="79"/>
      <c r="BL38" s="79"/>
      <c r="BM38" s="79"/>
      <c r="BN38" s="79"/>
      <c r="BO38" s="76" t="s">
        <v>62</v>
      </c>
      <c r="BP38" s="77"/>
      <c r="BQ38" s="77"/>
      <c r="BR38" s="77"/>
      <c r="BS38" s="77"/>
      <c r="BT38" s="77"/>
      <c r="BU38" s="78"/>
      <c r="BV38" s="35"/>
      <c r="BW38" s="35"/>
      <c r="BX38" s="87"/>
      <c r="BY38" s="87"/>
      <c r="BZ38" s="87"/>
      <c r="CA38" s="87"/>
      <c r="CB38" s="87"/>
      <c r="CC38" s="87"/>
      <c r="CD38" s="87"/>
    </row>
    <row r="39" spans="2:82" x14ac:dyDescent="0.25">
      <c r="G39" s="30" t="s">
        <v>27</v>
      </c>
      <c r="H39" s="30" t="s">
        <v>26</v>
      </c>
      <c r="I39" s="30" t="s">
        <v>14</v>
      </c>
      <c r="J39" s="30" t="s">
        <v>15</v>
      </c>
      <c r="K39" s="80" t="s">
        <v>16</v>
      </c>
      <c r="L39" s="80" t="s">
        <v>17</v>
      </c>
      <c r="M39" s="80" t="s">
        <v>61</v>
      </c>
      <c r="N39" s="80" t="s">
        <v>18</v>
      </c>
      <c r="O39" s="81" t="s">
        <v>25</v>
      </c>
      <c r="P39" s="81" t="s">
        <v>19</v>
      </c>
      <c r="Q39" s="81" t="s">
        <v>20</v>
      </c>
      <c r="V39" s="30" t="s">
        <v>27</v>
      </c>
      <c r="W39" s="30" t="s">
        <v>26</v>
      </c>
      <c r="X39" s="30" t="s">
        <v>14</v>
      </c>
      <c r="Y39" s="30" t="s">
        <v>15</v>
      </c>
      <c r="Z39" s="46" t="s">
        <v>16</v>
      </c>
      <c r="AA39" s="46" t="s">
        <v>17</v>
      </c>
      <c r="AB39" s="46" t="s">
        <v>61</v>
      </c>
      <c r="AC39" s="46" t="s">
        <v>18</v>
      </c>
      <c r="AD39" s="47" t="s">
        <v>25</v>
      </c>
      <c r="AE39" s="47" t="s">
        <v>19</v>
      </c>
      <c r="AF39" s="47" t="s">
        <v>20</v>
      </c>
      <c r="AG39" s="81" t="s">
        <v>16</v>
      </c>
      <c r="AH39" s="80" t="s">
        <v>17</v>
      </c>
      <c r="AI39" s="80" t="s">
        <v>61</v>
      </c>
      <c r="AJ39" s="81" t="s">
        <v>18</v>
      </c>
      <c r="AK39" s="81" t="s">
        <v>25</v>
      </c>
      <c r="AL39" s="81" t="s">
        <v>19</v>
      </c>
      <c r="AM39" s="81" t="s">
        <v>20</v>
      </c>
      <c r="AN39" s="46" t="s">
        <v>16</v>
      </c>
      <c r="AO39" s="46" t="s">
        <v>17</v>
      </c>
      <c r="AP39" s="46" t="s">
        <v>61</v>
      </c>
      <c r="AQ39" s="46" t="s">
        <v>18</v>
      </c>
      <c r="AR39" s="47" t="s">
        <v>25</v>
      </c>
      <c r="AS39" s="47" t="s">
        <v>19</v>
      </c>
      <c r="AT39" s="47" t="s">
        <v>20</v>
      </c>
      <c r="AU39" s="80" t="s">
        <v>16</v>
      </c>
      <c r="AV39" s="80" t="s">
        <v>17</v>
      </c>
      <c r="AW39" s="80" t="s">
        <v>61</v>
      </c>
      <c r="AX39" s="80" t="s">
        <v>18</v>
      </c>
      <c r="AY39" s="81" t="s">
        <v>25</v>
      </c>
      <c r="AZ39" s="81" t="s">
        <v>19</v>
      </c>
      <c r="BA39" s="81" t="s">
        <v>20</v>
      </c>
      <c r="BB39" s="46" t="s">
        <v>16</v>
      </c>
      <c r="BC39" s="46" t="s">
        <v>17</v>
      </c>
      <c r="BD39" s="46" t="s">
        <v>61</v>
      </c>
      <c r="BE39" s="46" t="s">
        <v>18</v>
      </c>
      <c r="BF39" s="47" t="s">
        <v>25</v>
      </c>
      <c r="BG39" s="47" t="s">
        <v>19</v>
      </c>
      <c r="BH39" s="47" t="s">
        <v>20</v>
      </c>
      <c r="BK39" s="30" t="s">
        <v>27</v>
      </c>
      <c r="BL39" s="30" t="s">
        <v>26</v>
      </c>
      <c r="BM39" s="30" t="s">
        <v>14</v>
      </c>
      <c r="BN39" s="30" t="s">
        <v>15</v>
      </c>
      <c r="BO39" s="80" t="s">
        <v>16</v>
      </c>
      <c r="BP39" s="80" t="s">
        <v>17</v>
      </c>
      <c r="BQ39" s="80" t="s">
        <v>61</v>
      </c>
      <c r="BR39" s="80" t="s">
        <v>18</v>
      </c>
      <c r="BS39" s="81" t="s">
        <v>25</v>
      </c>
      <c r="BT39" s="81" t="s">
        <v>19</v>
      </c>
      <c r="BU39" s="81" t="s">
        <v>20</v>
      </c>
      <c r="BV39" s="35"/>
      <c r="BW39" s="35"/>
      <c r="BX39" s="35"/>
      <c r="BY39" s="35"/>
      <c r="BZ39" s="35"/>
      <c r="CA39" s="35"/>
      <c r="CB39" s="60"/>
      <c r="CC39" s="60"/>
      <c r="CD39" s="60"/>
    </row>
    <row r="40" spans="2:82" x14ac:dyDescent="0.25">
      <c r="G40" s="30">
        <v>0.23094688221709006</v>
      </c>
      <c r="H40" s="64">
        <v>72.284999999999997</v>
      </c>
      <c r="I40" s="50">
        <v>4.1666666666666664E-2</v>
      </c>
      <c r="J40" s="30">
        <v>2</v>
      </c>
      <c r="K40" s="81">
        <v>-1</v>
      </c>
      <c r="L40" s="81">
        <v>0.83</v>
      </c>
      <c r="M40" s="81">
        <v>0.75</v>
      </c>
      <c r="N40" s="80">
        <v>77</v>
      </c>
      <c r="O40" s="81">
        <v>85.28</v>
      </c>
      <c r="P40" s="81">
        <f t="shared" ref="P40:P63" si="14">((J40+K40)*L40+(78-O40)+(N40-85))*M40</f>
        <v>-10.8375</v>
      </c>
      <c r="Q40" s="81">
        <f t="shared" ref="Q40:Q63" si="15">P40*H40*G40</f>
        <v>-180.92117494226326</v>
      </c>
      <c r="V40" s="30">
        <v>0.7246376811594204</v>
      </c>
      <c r="W40" s="64">
        <v>72.284999999999997</v>
      </c>
      <c r="X40" s="50">
        <v>4.1666666666666664E-2</v>
      </c>
      <c r="Y40" s="30">
        <v>2</v>
      </c>
      <c r="Z40" s="47">
        <v>-1</v>
      </c>
      <c r="AA40" s="47">
        <v>0.5</v>
      </c>
      <c r="AB40" s="47">
        <v>0.75</v>
      </c>
      <c r="AC40" s="47">
        <v>96.8</v>
      </c>
      <c r="AD40" s="46">
        <v>80</v>
      </c>
      <c r="AE40" s="47">
        <f t="shared" ref="AE40:AE63" si="16">((Y40+Z40)*AA40+(78-AD40)+(AC40-85))*AB40</f>
        <v>7.7249999999999979</v>
      </c>
      <c r="AF40" s="47">
        <f t="shared" ref="AF40:AF63" si="17">AE40*W40*V40</f>
        <v>404.63885869565212</v>
      </c>
      <c r="AG40" s="81">
        <v>-0.125</v>
      </c>
      <c r="AH40" s="81">
        <v>0.5</v>
      </c>
      <c r="AI40" s="81">
        <v>0.75</v>
      </c>
      <c r="AJ40" s="81">
        <v>98.6</v>
      </c>
      <c r="AK40" s="80">
        <v>80</v>
      </c>
      <c r="AL40" s="81">
        <f t="shared" ref="AL40:AL63" si="18">((Y40+AG40)*AH40+(78-AK40)+(AJ40-85))*AI40</f>
        <v>9.4031249999999957</v>
      </c>
      <c r="AM40" s="81">
        <f t="shared" ref="AM40:AM63" si="19">V40*W40*AL40</f>
        <v>492.53977581521724</v>
      </c>
      <c r="AN40" s="47">
        <v>-0.125</v>
      </c>
      <c r="AO40" s="47">
        <v>0.5</v>
      </c>
      <c r="AP40" s="47">
        <v>0.75</v>
      </c>
      <c r="AQ40" s="47">
        <v>95</v>
      </c>
      <c r="AR40" s="46">
        <v>80</v>
      </c>
      <c r="AS40" s="47">
        <f t="shared" ref="AS40:AS63" si="20">((Y40+AN40)*AO40+(78-AR40)+(AQ40-85))*AP40</f>
        <v>6.703125</v>
      </c>
      <c r="AT40" s="47">
        <f t="shared" ref="AT40:AT63" si="21">AS40*W40*V40</f>
        <v>351.11260190217394</v>
      </c>
      <c r="AU40" s="81">
        <v>-0.125</v>
      </c>
      <c r="AV40" s="81">
        <v>0.5</v>
      </c>
      <c r="AW40" s="81">
        <v>0.75</v>
      </c>
      <c r="AX40" s="81">
        <v>96.8</v>
      </c>
      <c r="AY40" s="80">
        <v>80</v>
      </c>
      <c r="AZ40" s="81">
        <f t="shared" ref="AZ40:AZ63" si="22">((Y40+AU40)*AV40+(78-AY40)+(AX40-85))*AW40</f>
        <v>8.0531249999999979</v>
      </c>
      <c r="BA40" s="81">
        <f t="shared" ref="BA40:BA63" si="23">AZ40*W40*V40</f>
        <v>421.82618885869562</v>
      </c>
      <c r="BB40" s="47">
        <v>-0.125</v>
      </c>
      <c r="BC40" s="47">
        <v>0.5</v>
      </c>
      <c r="BD40" s="47">
        <v>0.75</v>
      </c>
      <c r="BE40" s="47">
        <v>96.8</v>
      </c>
      <c r="BF40" s="46">
        <v>80</v>
      </c>
      <c r="BG40" s="47">
        <f t="shared" ref="BG40:BG63" si="24">((Y40+BB40)*BC40+(78-BF40)+(BE40-85))*BD40</f>
        <v>8.0531249999999979</v>
      </c>
      <c r="BH40" s="47">
        <f t="shared" ref="BH40:BH63" si="25">V40*W40*BG40</f>
        <v>421.82618885869562</v>
      </c>
      <c r="BK40" s="30">
        <v>0.98039215686274506</v>
      </c>
      <c r="BL40" s="82">
        <v>1370.4</v>
      </c>
      <c r="BM40" s="50">
        <v>4.1666666666666664E-2</v>
      </c>
      <c r="BN40" s="30">
        <v>2</v>
      </c>
      <c r="BO40" s="81">
        <v>-0.375</v>
      </c>
      <c r="BP40" s="81">
        <v>0.83</v>
      </c>
      <c r="BQ40" s="81">
        <v>0.75</v>
      </c>
      <c r="BR40" s="80">
        <v>77</v>
      </c>
      <c r="BS40" s="81">
        <v>78.709999999999994</v>
      </c>
      <c r="BT40" s="81">
        <f t="shared" ref="BT40:BT63" si="26">((BN40+BO40)*BP40+(78-BS40)+(BR40-85))*BQ40</f>
        <v>-5.5209374999999952</v>
      </c>
      <c r="BU40" s="81">
        <f t="shared" ref="BU40:BU63" si="27">BT40*BL40*BK40</f>
        <v>-7417.5419117646989</v>
      </c>
      <c r="BV40" s="59"/>
      <c r="BW40" s="35"/>
      <c r="BX40" s="60"/>
      <c r="BY40" s="60"/>
      <c r="BZ40" s="60"/>
      <c r="CA40" s="35"/>
      <c r="CB40" s="60"/>
      <c r="CC40" s="60"/>
      <c r="CD40" s="60"/>
    </row>
    <row r="41" spans="2:82" x14ac:dyDescent="0.25">
      <c r="G41" s="30">
        <v>0.23094688221709006</v>
      </c>
      <c r="H41" s="64">
        <v>72.284999999999997</v>
      </c>
      <c r="I41" s="50">
        <v>8.3333333333333329E-2</v>
      </c>
      <c r="J41" s="30">
        <v>0</v>
      </c>
      <c r="K41" s="81">
        <v>-1</v>
      </c>
      <c r="L41" s="81">
        <v>0.83</v>
      </c>
      <c r="M41" s="81">
        <v>0.75</v>
      </c>
      <c r="N41" s="80">
        <v>77</v>
      </c>
      <c r="O41" s="81">
        <v>84.74</v>
      </c>
      <c r="P41" s="81">
        <f t="shared" si="14"/>
        <v>-11.677499999999997</v>
      </c>
      <c r="Q41" s="81">
        <f t="shared" si="15"/>
        <v>-194.94413106235558</v>
      </c>
      <c r="V41" s="30">
        <v>0.7246376811594204</v>
      </c>
      <c r="W41" s="64">
        <v>72.284999999999997</v>
      </c>
      <c r="X41" s="50">
        <v>8.3333333333333329E-2</v>
      </c>
      <c r="Y41" s="30">
        <v>0</v>
      </c>
      <c r="Z41" s="47">
        <v>-1</v>
      </c>
      <c r="AA41" s="47">
        <v>0.5</v>
      </c>
      <c r="AB41" s="47">
        <v>0.75</v>
      </c>
      <c r="AC41" s="47">
        <v>96.8</v>
      </c>
      <c r="AD41" s="46">
        <v>80</v>
      </c>
      <c r="AE41" s="47">
        <f t="shared" si="16"/>
        <v>6.9749999999999979</v>
      </c>
      <c r="AF41" s="47">
        <f t="shared" si="17"/>
        <v>365.35353260869562</v>
      </c>
      <c r="AG41" s="81">
        <v>-0.125</v>
      </c>
      <c r="AH41" s="81">
        <v>0.5</v>
      </c>
      <c r="AI41" s="81">
        <v>0.75</v>
      </c>
      <c r="AJ41" s="81">
        <v>98.6</v>
      </c>
      <c r="AK41" s="80">
        <v>80</v>
      </c>
      <c r="AL41" s="81">
        <f t="shared" si="18"/>
        <v>8.6531249999999957</v>
      </c>
      <c r="AM41" s="81">
        <f t="shared" si="19"/>
        <v>453.25444972826068</v>
      </c>
      <c r="AN41" s="47">
        <v>-0.125</v>
      </c>
      <c r="AO41" s="47">
        <v>0.5</v>
      </c>
      <c r="AP41" s="47">
        <v>0.75</v>
      </c>
      <c r="AQ41" s="47">
        <v>95</v>
      </c>
      <c r="AR41" s="46">
        <v>80</v>
      </c>
      <c r="AS41" s="47">
        <f t="shared" si="20"/>
        <v>5.953125</v>
      </c>
      <c r="AT41" s="47">
        <f t="shared" si="21"/>
        <v>311.82727581521743</v>
      </c>
      <c r="AU41" s="81">
        <v>-0.125</v>
      </c>
      <c r="AV41" s="81">
        <v>0.5</v>
      </c>
      <c r="AW41" s="81">
        <v>0.75</v>
      </c>
      <c r="AX41" s="81">
        <v>96.8</v>
      </c>
      <c r="AY41" s="80">
        <v>80</v>
      </c>
      <c r="AZ41" s="81">
        <f t="shared" si="22"/>
        <v>7.3031249999999979</v>
      </c>
      <c r="BA41" s="81">
        <f t="shared" si="23"/>
        <v>382.54086277173906</v>
      </c>
      <c r="BB41" s="47">
        <v>-0.125</v>
      </c>
      <c r="BC41" s="47">
        <v>0.5</v>
      </c>
      <c r="BD41" s="47">
        <v>0.75</v>
      </c>
      <c r="BE41" s="47">
        <v>96.8</v>
      </c>
      <c r="BF41" s="46">
        <v>80</v>
      </c>
      <c r="BG41" s="47">
        <f t="shared" si="24"/>
        <v>7.3031249999999979</v>
      </c>
      <c r="BH41" s="47">
        <f t="shared" si="25"/>
        <v>382.54086277173906</v>
      </c>
      <c r="BK41" s="30">
        <v>0.98039215686274506</v>
      </c>
      <c r="BL41" s="82">
        <v>1370.4</v>
      </c>
      <c r="BM41" s="50">
        <v>8.3333333333333329E-2</v>
      </c>
      <c r="BN41" s="30">
        <v>0</v>
      </c>
      <c r="BO41" s="81">
        <v>-0.375</v>
      </c>
      <c r="BP41" s="81">
        <v>0.83</v>
      </c>
      <c r="BQ41" s="81">
        <v>0.75</v>
      </c>
      <c r="BR41" s="80">
        <v>77</v>
      </c>
      <c r="BS41" s="81">
        <v>78.8</v>
      </c>
      <c r="BT41" s="81">
        <f t="shared" si="26"/>
        <v>-6.8334374999999969</v>
      </c>
      <c r="BU41" s="81">
        <f t="shared" si="27"/>
        <v>-9180.9242647058782</v>
      </c>
      <c r="BV41" s="59"/>
      <c r="BW41" s="35"/>
      <c r="BX41" s="60"/>
      <c r="BY41" s="60"/>
      <c r="BZ41" s="60"/>
      <c r="CA41" s="35"/>
      <c r="CB41" s="60"/>
      <c r="CC41" s="60"/>
      <c r="CD41" s="60"/>
    </row>
    <row r="42" spans="2:82" x14ac:dyDescent="0.25">
      <c r="G42" s="30">
        <v>0.23094688221709006</v>
      </c>
      <c r="H42" s="64">
        <v>72.284999999999997</v>
      </c>
      <c r="I42" s="50">
        <v>0.125</v>
      </c>
      <c r="J42" s="30">
        <v>-2</v>
      </c>
      <c r="K42" s="81">
        <v>-1</v>
      </c>
      <c r="L42" s="81">
        <v>0.83</v>
      </c>
      <c r="M42" s="81">
        <v>0.75</v>
      </c>
      <c r="N42" s="80">
        <v>80.599999999999994</v>
      </c>
      <c r="O42" s="81">
        <v>84.02</v>
      </c>
      <c r="P42" s="81">
        <f t="shared" si="14"/>
        <v>-9.682500000000001</v>
      </c>
      <c r="Q42" s="81">
        <f t="shared" si="15"/>
        <v>-161.63961027713626</v>
      </c>
      <c r="V42" s="30">
        <v>0.7246376811594204</v>
      </c>
      <c r="W42" s="64">
        <v>72.284999999999997</v>
      </c>
      <c r="X42" s="50">
        <v>0.125</v>
      </c>
      <c r="Y42" s="30">
        <v>-2</v>
      </c>
      <c r="Z42" s="47">
        <v>-1</v>
      </c>
      <c r="AA42" s="47">
        <v>0.5</v>
      </c>
      <c r="AB42" s="47">
        <v>0.75</v>
      </c>
      <c r="AC42" s="47">
        <v>96.8</v>
      </c>
      <c r="AD42" s="46">
        <v>80</v>
      </c>
      <c r="AE42" s="47">
        <f t="shared" si="16"/>
        <v>6.2249999999999979</v>
      </c>
      <c r="AF42" s="47">
        <f t="shared" si="17"/>
        <v>326.06820652173906</v>
      </c>
      <c r="AG42" s="81">
        <v>-0.125</v>
      </c>
      <c r="AH42" s="81">
        <v>0.5</v>
      </c>
      <c r="AI42" s="81">
        <v>0.75</v>
      </c>
      <c r="AJ42" s="81">
        <v>98.6</v>
      </c>
      <c r="AK42" s="80">
        <v>80</v>
      </c>
      <c r="AL42" s="81">
        <f t="shared" si="18"/>
        <v>7.9031249999999957</v>
      </c>
      <c r="AM42" s="81">
        <f t="shared" si="19"/>
        <v>413.96912364130418</v>
      </c>
      <c r="AN42" s="47">
        <v>-0.125</v>
      </c>
      <c r="AO42" s="47">
        <v>0.5</v>
      </c>
      <c r="AP42" s="47">
        <v>0.75</v>
      </c>
      <c r="AQ42" s="47">
        <v>95</v>
      </c>
      <c r="AR42" s="46">
        <v>80</v>
      </c>
      <c r="AS42" s="47">
        <f t="shared" si="20"/>
        <v>5.203125</v>
      </c>
      <c r="AT42" s="47">
        <f t="shared" si="21"/>
        <v>272.54194972826087</v>
      </c>
      <c r="AU42" s="81">
        <v>-0.125</v>
      </c>
      <c r="AV42" s="81">
        <v>0.5</v>
      </c>
      <c r="AW42" s="81">
        <v>0.75</v>
      </c>
      <c r="AX42" s="81">
        <v>96.8</v>
      </c>
      <c r="AY42" s="80">
        <v>80</v>
      </c>
      <c r="AZ42" s="81">
        <f t="shared" si="22"/>
        <v>6.5531249999999979</v>
      </c>
      <c r="BA42" s="81">
        <f t="shared" si="23"/>
        <v>343.2555366847825</v>
      </c>
      <c r="BB42" s="47">
        <v>-0.125</v>
      </c>
      <c r="BC42" s="47">
        <v>0.5</v>
      </c>
      <c r="BD42" s="47">
        <v>0.75</v>
      </c>
      <c r="BE42" s="47">
        <v>96.8</v>
      </c>
      <c r="BF42" s="46">
        <v>80</v>
      </c>
      <c r="BG42" s="47">
        <f t="shared" si="24"/>
        <v>6.5531249999999979</v>
      </c>
      <c r="BH42" s="47">
        <f t="shared" si="25"/>
        <v>343.25553668478256</v>
      </c>
      <c r="BK42" s="30">
        <v>0.98039215686274506</v>
      </c>
      <c r="BL42" s="82">
        <v>1370.4</v>
      </c>
      <c r="BM42" s="50">
        <v>0.125</v>
      </c>
      <c r="BN42" s="30">
        <v>-2</v>
      </c>
      <c r="BO42" s="81">
        <v>-0.375</v>
      </c>
      <c r="BP42" s="81">
        <v>0.83</v>
      </c>
      <c r="BQ42" s="81">
        <v>0.75</v>
      </c>
      <c r="BR42" s="80">
        <v>80.599999999999994</v>
      </c>
      <c r="BS42" s="81">
        <v>78.8</v>
      </c>
      <c r="BT42" s="81">
        <f t="shared" si="26"/>
        <v>-5.3784375000000022</v>
      </c>
      <c r="BU42" s="81">
        <f t="shared" si="27"/>
        <v>-7226.0889705882382</v>
      </c>
      <c r="BV42" s="59"/>
      <c r="BW42" s="35"/>
      <c r="BX42" s="60"/>
      <c r="BY42" s="60"/>
      <c r="BZ42" s="60"/>
      <c r="CA42" s="35"/>
      <c r="CB42" s="60"/>
      <c r="CC42" s="60"/>
      <c r="CD42" s="60"/>
    </row>
    <row r="43" spans="2:82" x14ac:dyDescent="0.25">
      <c r="G43" s="30">
        <v>0.23094688221709006</v>
      </c>
      <c r="H43" s="64">
        <v>72.284999999999997</v>
      </c>
      <c r="I43" s="50">
        <v>0.16666666666666699</v>
      </c>
      <c r="J43" s="30">
        <v>-3</v>
      </c>
      <c r="K43" s="81">
        <v>-1</v>
      </c>
      <c r="L43" s="81">
        <v>0.83</v>
      </c>
      <c r="M43" s="81">
        <v>0.75</v>
      </c>
      <c r="N43" s="80">
        <v>78.8</v>
      </c>
      <c r="O43" s="81">
        <v>83.48</v>
      </c>
      <c r="P43" s="81">
        <f t="shared" si="14"/>
        <v>-11.250000000000005</v>
      </c>
      <c r="Q43" s="81">
        <f t="shared" si="15"/>
        <v>-187.80744803695157</v>
      </c>
      <c r="V43" s="30">
        <v>0.7246376811594204</v>
      </c>
      <c r="W43" s="64">
        <v>72.284999999999997</v>
      </c>
      <c r="X43" s="50">
        <v>0.16666666666666699</v>
      </c>
      <c r="Y43" s="30">
        <v>-3</v>
      </c>
      <c r="Z43" s="47">
        <v>-1</v>
      </c>
      <c r="AA43" s="47">
        <v>0.5</v>
      </c>
      <c r="AB43" s="47">
        <v>0.75</v>
      </c>
      <c r="AC43" s="47">
        <v>96.8</v>
      </c>
      <c r="AD43" s="46">
        <v>80</v>
      </c>
      <c r="AE43" s="47">
        <f t="shared" si="16"/>
        <v>5.8499999999999979</v>
      </c>
      <c r="AF43" s="47">
        <f t="shared" si="17"/>
        <v>306.42554347826081</v>
      </c>
      <c r="AG43" s="81">
        <v>-0.125</v>
      </c>
      <c r="AH43" s="81">
        <v>0.5</v>
      </c>
      <c r="AI43" s="81">
        <v>0.75</v>
      </c>
      <c r="AJ43" s="81">
        <v>98.6</v>
      </c>
      <c r="AK43" s="80">
        <v>80</v>
      </c>
      <c r="AL43" s="81">
        <f t="shared" si="18"/>
        <v>7.5281249999999957</v>
      </c>
      <c r="AM43" s="81">
        <f t="shared" si="19"/>
        <v>394.32646059782593</v>
      </c>
      <c r="AN43" s="47">
        <v>-0.125</v>
      </c>
      <c r="AO43" s="47">
        <v>0.5</v>
      </c>
      <c r="AP43" s="47">
        <v>0.75</v>
      </c>
      <c r="AQ43" s="47">
        <v>95</v>
      </c>
      <c r="AR43" s="46">
        <v>80</v>
      </c>
      <c r="AS43" s="47">
        <f t="shared" si="20"/>
        <v>4.828125</v>
      </c>
      <c r="AT43" s="47">
        <f t="shared" si="21"/>
        <v>252.89928668478262</v>
      </c>
      <c r="AU43" s="81">
        <v>-0.125</v>
      </c>
      <c r="AV43" s="81">
        <v>0.5</v>
      </c>
      <c r="AW43" s="81">
        <v>0.75</v>
      </c>
      <c r="AX43" s="81">
        <v>96.8</v>
      </c>
      <c r="AY43" s="80">
        <v>80</v>
      </c>
      <c r="AZ43" s="81">
        <f t="shared" si="22"/>
        <v>6.1781249999999979</v>
      </c>
      <c r="BA43" s="81">
        <f t="shared" si="23"/>
        <v>323.6128736413043</v>
      </c>
      <c r="BB43" s="47">
        <v>-0.125</v>
      </c>
      <c r="BC43" s="47">
        <v>0.5</v>
      </c>
      <c r="BD43" s="47">
        <v>0.75</v>
      </c>
      <c r="BE43" s="47">
        <v>96.8</v>
      </c>
      <c r="BF43" s="46">
        <v>80</v>
      </c>
      <c r="BG43" s="47">
        <f t="shared" si="24"/>
        <v>6.1781249999999979</v>
      </c>
      <c r="BH43" s="47">
        <f t="shared" si="25"/>
        <v>323.6128736413043</v>
      </c>
      <c r="BK43" s="30">
        <v>0.98039215686274506</v>
      </c>
      <c r="BL43" s="82">
        <v>1370.4</v>
      </c>
      <c r="BM43" s="50">
        <v>0.16666666666666699</v>
      </c>
      <c r="BN43" s="30">
        <v>-3</v>
      </c>
      <c r="BO43" s="81">
        <v>-0.375</v>
      </c>
      <c r="BP43" s="81">
        <v>0.83</v>
      </c>
      <c r="BQ43" s="81">
        <v>0.75</v>
      </c>
      <c r="BR43" s="80">
        <v>78.8</v>
      </c>
      <c r="BS43" s="81">
        <v>78</v>
      </c>
      <c r="BT43" s="81">
        <f t="shared" si="26"/>
        <v>-6.7509375000000018</v>
      </c>
      <c r="BU43" s="81">
        <f t="shared" si="27"/>
        <v>-9070.0830882352966</v>
      </c>
      <c r="BV43" s="59"/>
      <c r="BW43" s="35"/>
      <c r="BX43" s="60"/>
      <c r="BY43" s="60"/>
      <c r="BZ43" s="60"/>
      <c r="CA43" s="35"/>
      <c r="CB43" s="60"/>
      <c r="CC43" s="60"/>
      <c r="CD43" s="60"/>
    </row>
    <row r="44" spans="2:82" x14ac:dyDescent="0.25">
      <c r="G44" s="30">
        <v>0.23094688221709006</v>
      </c>
      <c r="H44" s="64">
        <v>72.284999999999997</v>
      </c>
      <c r="I44" s="50">
        <v>0.20833333333333401</v>
      </c>
      <c r="J44" s="30">
        <v>-4</v>
      </c>
      <c r="K44" s="81">
        <v>-1</v>
      </c>
      <c r="L44" s="81">
        <v>0.83</v>
      </c>
      <c r="M44" s="81">
        <v>0.75</v>
      </c>
      <c r="N44" s="80">
        <v>78.8</v>
      </c>
      <c r="O44" s="81">
        <v>83.3</v>
      </c>
      <c r="P44" s="81">
        <f t="shared" si="14"/>
        <v>-11.737499999999999</v>
      </c>
      <c r="Q44" s="81">
        <f t="shared" si="15"/>
        <v>-195.94577078521937</v>
      </c>
      <c r="V44" s="30">
        <v>0.7246376811594204</v>
      </c>
      <c r="W44" s="64">
        <v>72.284999999999997</v>
      </c>
      <c r="X44" s="50">
        <v>0.20833333333333401</v>
      </c>
      <c r="Y44" s="30">
        <v>-4</v>
      </c>
      <c r="Z44" s="47">
        <v>-1</v>
      </c>
      <c r="AA44" s="47">
        <v>0.5</v>
      </c>
      <c r="AB44" s="47">
        <v>0.75</v>
      </c>
      <c r="AC44" s="47">
        <v>96.8</v>
      </c>
      <c r="AD44" s="46">
        <v>80</v>
      </c>
      <c r="AE44" s="47">
        <f t="shared" si="16"/>
        <v>5.4749999999999979</v>
      </c>
      <c r="AF44" s="47">
        <f t="shared" si="17"/>
        <v>286.78288043478256</v>
      </c>
      <c r="AG44" s="81">
        <v>-0.125</v>
      </c>
      <c r="AH44" s="81">
        <v>0.5</v>
      </c>
      <c r="AI44" s="81">
        <v>0.75</v>
      </c>
      <c r="AJ44" s="81">
        <v>98.6</v>
      </c>
      <c r="AK44" s="80">
        <v>80</v>
      </c>
      <c r="AL44" s="81">
        <f t="shared" si="18"/>
        <v>7.1531249999999957</v>
      </c>
      <c r="AM44" s="81">
        <f t="shared" si="19"/>
        <v>374.68379755434768</v>
      </c>
      <c r="AN44" s="47">
        <v>-0.125</v>
      </c>
      <c r="AO44" s="47">
        <v>0.5</v>
      </c>
      <c r="AP44" s="47">
        <v>0.75</v>
      </c>
      <c r="AQ44" s="47">
        <v>95</v>
      </c>
      <c r="AR44" s="46">
        <v>80</v>
      </c>
      <c r="AS44" s="47">
        <f t="shared" si="20"/>
        <v>4.453125</v>
      </c>
      <c r="AT44" s="47">
        <f t="shared" si="21"/>
        <v>233.25662364130437</v>
      </c>
      <c r="AU44" s="81">
        <v>-0.125</v>
      </c>
      <c r="AV44" s="81">
        <v>0.5</v>
      </c>
      <c r="AW44" s="81">
        <v>0.75</v>
      </c>
      <c r="AX44" s="81">
        <v>96.8</v>
      </c>
      <c r="AY44" s="80">
        <v>80</v>
      </c>
      <c r="AZ44" s="81">
        <f t="shared" si="22"/>
        <v>5.8031249999999979</v>
      </c>
      <c r="BA44" s="81">
        <f t="shared" si="23"/>
        <v>303.970210597826</v>
      </c>
      <c r="BB44" s="47">
        <v>-0.125</v>
      </c>
      <c r="BC44" s="47">
        <v>0.5</v>
      </c>
      <c r="BD44" s="47">
        <v>0.75</v>
      </c>
      <c r="BE44" s="47">
        <v>96.8</v>
      </c>
      <c r="BF44" s="46">
        <v>80</v>
      </c>
      <c r="BG44" s="47">
        <f t="shared" si="24"/>
        <v>5.8031249999999979</v>
      </c>
      <c r="BH44" s="47">
        <f t="shared" si="25"/>
        <v>303.970210597826</v>
      </c>
      <c r="BK44" s="30">
        <v>0.98039215686274506</v>
      </c>
      <c r="BL44" s="82">
        <v>1370.4</v>
      </c>
      <c r="BM44" s="50">
        <v>0.20833333333333401</v>
      </c>
      <c r="BN44" s="30">
        <v>-4</v>
      </c>
      <c r="BO44" s="81">
        <v>-0.375</v>
      </c>
      <c r="BP44" s="81">
        <v>0.83</v>
      </c>
      <c r="BQ44" s="81">
        <v>0.75</v>
      </c>
      <c r="BR44" s="80">
        <v>78.8</v>
      </c>
      <c r="BS44" s="81">
        <v>78</v>
      </c>
      <c r="BT44" s="81">
        <f t="shared" si="26"/>
        <v>-7.3734375000000014</v>
      </c>
      <c r="BU44" s="81">
        <f t="shared" si="27"/>
        <v>-9906.4301470588252</v>
      </c>
      <c r="BV44" s="59"/>
      <c r="BW44" s="35"/>
      <c r="BX44" s="60"/>
      <c r="BY44" s="60"/>
      <c r="BZ44" s="60"/>
      <c r="CA44" s="35"/>
      <c r="CB44" s="60"/>
      <c r="CC44" s="60"/>
      <c r="CD44" s="60"/>
    </row>
    <row r="45" spans="2:82" x14ac:dyDescent="0.25">
      <c r="G45" s="30">
        <v>0.23094688221709006</v>
      </c>
      <c r="H45" s="64">
        <v>72.284999999999997</v>
      </c>
      <c r="I45" s="50">
        <v>0.25</v>
      </c>
      <c r="J45" s="30">
        <v>-4</v>
      </c>
      <c r="K45" s="81">
        <v>-1</v>
      </c>
      <c r="L45" s="81">
        <v>0.83</v>
      </c>
      <c r="M45" s="81">
        <v>0.75</v>
      </c>
      <c r="N45" s="80">
        <v>78.8</v>
      </c>
      <c r="O45" s="81">
        <v>83.3</v>
      </c>
      <c r="P45" s="81">
        <f t="shared" si="14"/>
        <v>-11.737499999999999</v>
      </c>
      <c r="Q45" s="81">
        <f t="shared" si="15"/>
        <v>-195.94577078521937</v>
      </c>
      <c r="V45" s="30">
        <v>0.7246376811594204</v>
      </c>
      <c r="W45" s="64">
        <v>72.284999999999997</v>
      </c>
      <c r="X45" s="50">
        <v>0.25</v>
      </c>
      <c r="Y45" s="30">
        <v>-4</v>
      </c>
      <c r="Z45" s="47">
        <v>-1</v>
      </c>
      <c r="AA45" s="47">
        <v>0.5</v>
      </c>
      <c r="AB45" s="47">
        <v>0.75</v>
      </c>
      <c r="AC45" s="47">
        <v>96.8</v>
      </c>
      <c r="AD45" s="46">
        <v>80</v>
      </c>
      <c r="AE45" s="47">
        <f t="shared" si="16"/>
        <v>5.4749999999999979</v>
      </c>
      <c r="AF45" s="47">
        <f t="shared" si="17"/>
        <v>286.78288043478256</v>
      </c>
      <c r="AG45" s="81">
        <v>-0.125</v>
      </c>
      <c r="AH45" s="81">
        <v>0.5</v>
      </c>
      <c r="AI45" s="81">
        <v>0.75</v>
      </c>
      <c r="AJ45" s="81">
        <v>98.6</v>
      </c>
      <c r="AK45" s="80">
        <v>80</v>
      </c>
      <c r="AL45" s="81">
        <f t="shared" si="18"/>
        <v>7.1531249999999957</v>
      </c>
      <c r="AM45" s="81">
        <f t="shared" si="19"/>
        <v>374.68379755434768</v>
      </c>
      <c r="AN45" s="47">
        <v>-0.125</v>
      </c>
      <c r="AO45" s="47">
        <v>0.5</v>
      </c>
      <c r="AP45" s="47">
        <v>0.75</v>
      </c>
      <c r="AQ45" s="47">
        <v>95</v>
      </c>
      <c r="AR45" s="46">
        <v>80</v>
      </c>
      <c r="AS45" s="47">
        <f t="shared" si="20"/>
        <v>4.453125</v>
      </c>
      <c r="AT45" s="47">
        <f t="shared" si="21"/>
        <v>233.25662364130437</v>
      </c>
      <c r="AU45" s="81">
        <v>-0.125</v>
      </c>
      <c r="AV45" s="81">
        <v>0.5</v>
      </c>
      <c r="AW45" s="81">
        <v>0.75</v>
      </c>
      <c r="AX45" s="81">
        <v>96.8</v>
      </c>
      <c r="AY45" s="80">
        <v>80</v>
      </c>
      <c r="AZ45" s="81">
        <f t="shared" si="22"/>
        <v>5.8031249999999979</v>
      </c>
      <c r="BA45" s="81">
        <f t="shared" si="23"/>
        <v>303.970210597826</v>
      </c>
      <c r="BB45" s="47">
        <v>-0.125</v>
      </c>
      <c r="BC45" s="47">
        <v>0.5</v>
      </c>
      <c r="BD45" s="47">
        <v>0.75</v>
      </c>
      <c r="BE45" s="47">
        <v>96.8</v>
      </c>
      <c r="BF45" s="46">
        <v>80</v>
      </c>
      <c r="BG45" s="47">
        <f t="shared" si="24"/>
        <v>5.8031249999999979</v>
      </c>
      <c r="BH45" s="47">
        <f t="shared" si="25"/>
        <v>303.970210597826</v>
      </c>
      <c r="BK45" s="30">
        <v>0.98039215686274506</v>
      </c>
      <c r="BL45" s="82">
        <v>1370.4</v>
      </c>
      <c r="BM45" s="50">
        <v>0.25</v>
      </c>
      <c r="BN45" s="30">
        <v>-4</v>
      </c>
      <c r="BO45" s="81">
        <v>-0.375</v>
      </c>
      <c r="BP45" s="81">
        <v>0.83</v>
      </c>
      <c r="BQ45" s="81">
        <v>0.75</v>
      </c>
      <c r="BR45" s="80">
        <v>78.8</v>
      </c>
      <c r="BS45" s="81">
        <v>78.8</v>
      </c>
      <c r="BT45" s="81">
        <f t="shared" si="26"/>
        <v>-7.9734374999999993</v>
      </c>
      <c r="BU45" s="81">
        <f t="shared" si="27"/>
        <v>-10712.547794117647</v>
      </c>
      <c r="BV45" s="59"/>
      <c r="BW45" s="35"/>
      <c r="BX45" s="60"/>
      <c r="BY45" s="60"/>
      <c r="BZ45" s="60"/>
      <c r="CA45" s="35"/>
      <c r="CB45" s="60"/>
      <c r="CC45" s="60"/>
      <c r="CD45" s="60"/>
    </row>
    <row r="46" spans="2:82" x14ac:dyDescent="0.25">
      <c r="G46" s="30">
        <v>0.23094688221709006</v>
      </c>
      <c r="H46" s="64">
        <v>72.284999999999997</v>
      </c>
      <c r="I46" s="50">
        <v>0.29166666666666702</v>
      </c>
      <c r="J46" s="30">
        <v>-1</v>
      </c>
      <c r="K46" s="81">
        <v>-1</v>
      </c>
      <c r="L46" s="81">
        <v>0.83</v>
      </c>
      <c r="M46" s="81">
        <v>0.75</v>
      </c>
      <c r="N46" s="80">
        <v>78.8</v>
      </c>
      <c r="O46" s="81">
        <v>82.94</v>
      </c>
      <c r="P46" s="81">
        <f t="shared" si="14"/>
        <v>-9.6000000000000014</v>
      </c>
      <c r="Q46" s="81">
        <f t="shared" si="15"/>
        <v>-160.26235565819863</v>
      </c>
      <c r="V46" s="30">
        <v>0.7246376811594204</v>
      </c>
      <c r="W46" s="64">
        <v>72.284999999999997</v>
      </c>
      <c r="X46" s="50">
        <v>0.29166666666666702</v>
      </c>
      <c r="Y46" s="30">
        <v>-1</v>
      </c>
      <c r="Z46" s="47">
        <v>-1</v>
      </c>
      <c r="AA46" s="47">
        <v>0.5</v>
      </c>
      <c r="AB46" s="47">
        <v>0.75</v>
      </c>
      <c r="AC46" s="47">
        <v>96.8</v>
      </c>
      <c r="AD46" s="46">
        <v>80</v>
      </c>
      <c r="AE46" s="47">
        <f t="shared" si="16"/>
        <v>6.5999999999999979</v>
      </c>
      <c r="AF46" s="47">
        <f t="shared" si="17"/>
        <v>345.71086956521731</v>
      </c>
      <c r="AG46" s="81">
        <v>-0.125</v>
      </c>
      <c r="AH46" s="81">
        <v>0.5</v>
      </c>
      <c r="AI46" s="81">
        <v>0.75</v>
      </c>
      <c r="AJ46" s="81">
        <v>98.6</v>
      </c>
      <c r="AK46" s="80">
        <v>80</v>
      </c>
      <c r="AL46" s="81">
        <f t="shared" si="18"/>
        <v>8.2781249999999957</v>
      </c>
      <c r="AM46" s="81">
        <f t="shared" si="19"/>
        <v>433.61178668478243</v>
      </c>
      <c r="AN46" s="47">
        <v>-0.125</v>
      </c>
      <c r="AO46" s="47">
        <v>0.5</v>
      </c>
      <c r="AP46" s="47">
        <v>0.75</v>
      </c>
      <c r="AQ46" s="47">
        <v>95</v>
      </c>
      <c r="AR46" s="46">
        <v>80</v>
      </c>
      <c r="AS46" s="47">
        <f t="shared" si="20"/>
        <v>5.578125</v>
      </c>
      <c r="AT46" s="47">
        <f t="shared" si="21"/>
        <v>292.18461277173918</v>
      </c>
      <c r="AU46" s="81">
        <v>-0.125</v>
      </c>
      <c r="AV46" s="81">
        <v>0.5</v>
      </c>
      <c r="AW46" s="81">
        <v>0.75</v>
      </c>
      <c r="AX46" s="81">
        <v>96.8</v>
      </c>
      <c r="AY46" s="80">
        <v>80</v>
      </c>
      <c r="AZ46" s="81">
        <f t="shared" si="22"/>
        <v>6.9281249999999979</v>
      </c>
      <c r="BA46" s="81">
        <f t="shared" si="23"/>
        <v>362.89819972826081</v>
      </c>
      <c r="BB46" s="47">
        <v>-0.125</v>
      </c>
      <c r="BC46" s="47">
        <v>0.5</v>
      </c>
      <c r="BD46" s="47">
        <v>0.75</v>
      </c>
      <c r="BE46" s="47">
        <v>96.8</v>
      </c>
      <c r="BF46" s="46">
        <v>80</v>
      </c>
      <c r="BG46" s="47">
        <f t="shared" si="24"/>
        <v>6.9281249999999979</v>
      </c>
      <c r="BH46" s="47">
        <f t="shared" si="25"/>
        <v>362.89819972826081</v>
      </c>
      <c r="BK46" s="30">
        <v>0.98039215686274506</v>
      </c>
      <c r="BL46" s="82">
        <v>1370.4</v>
      </c>
      <c r="BM46" s="50">
        <v>0.29166666666666702</v>
      </c>
      <c r="BN46" s="30">
        <v>-1</v>
      </c>
      <c r="BO46" s="81">
        <v>-0.375</v>
      </c>
      <c r="BP46" s="81">
        <v>0.83</v>
      </c>
      <c r="BQ46" s="81">
        <v>0.75</v>
      </c>
      <c r="BR46" s="80">
        <v>78.8</v>
      </c>
      <c r="BS46" s="81">
        <v>80.599999999999994</v>
      </c>
      <c r="BT46" s="81">
        <f t="shared" si="26"/>
        <v>-7.4559374999999974</v>
      </c>
      <c r="BU46" s="81">
        <f t="shared" si="27"/>
        <v>-10017.271323529409</v>
      </c>
      <c r="BV46" s="59"/>
      <c r="BW46" s="35"/>
      <c r="BX46" s="60"/>
      <c r="BY46" s="60"/>
      <c r="BZ46" s="60"/>
      <c r="CA46" s="35"/>
      <c r="CB46" s="60"/>
      <c r="CC46" s="60"/>
      <c r="CD46" s="60"/>
    </row>
    <row r="47" spans="2:82" x14ac:dyDescent="0.25">
      <c r="G47" s="30">
        <v>0.23094688221709006</v>
      </c>
      <c r="H47" s="64">
        <v>72.284999999999997</v>
      </c>
      <c r="I47" s="50">
        <v>0.33333333333333398</v>
      </c>
      <c r="J47" s="30">
        <v>9</v>
      </c>
      <c r="K47" s="81">
        <v>-1</v>
      </c>
      <c r="L47" s="81">
        <v>0.83</v>
      </c>
      <c r="M47" s="81">
        <v>0.75</v>
      </c>
      <c r="N47" s="80">
        <v>78.8</v>
      </c>
      <c r="O47" s="81">
        <v>84.56</v>
      </c>
      <c r="P47" s="81">
        <f t="shared" si="14"/>
        <v>-4.5900000000000043</v>
      </c>
      <c r="Q47" s="81">
        <f t="shared" si="15"/>
        <v>-76.625438799076278</v>
      </c>
      <c r="V47" s="30">
        <v>0.7246376811594204</v>
      </c>
      <c r="W47" s="64">
        <v>72.284999999999997</v>
      </c>
      <c r="X47" s="50">
        <v>0.33333333333333398</v>
      </c>
      <c r="Y47" s="30">
        <v>9</v>
      </c>
      <c r="Z47" s="47">
        <v>-1</v>
      </c>
      <c r="AA47" s="47">
        <v>0.5</v>
      </c>
      <c r="AB47" s="47">
        <v>0.75</v>
      </c>
      <c r="AC47" s="47">
        <v>96.8</v>
      </c>
      <c r="AD47" s="46">
        <v>80</v>
      </c>
      <c r="AE47" s="47">
        <f t="shared" si="16"/>
        <v>10.349999999999998</v>
      </c>
      <c r="AF47" s="47">
        <f t="shared" si="17"/>
        <v>542.13749999999993</v>
      </c>
      <c r="AG47" s="81">
        <v>-0.125</v>
      </c>
      <c r="AH47" s="81">
        <v>0.5</v>
      </c>
      <c r="AI47" s="81">
        <v>0.75</v>
      </c>
      <c r="AJ47" s="81">
        <v>98.6</v>
      </c>
      <c r="AK47" s="80">
        <v>80</v>
      </c>
      <c r="AL47" s="81">
        <f t="shared" si="18"/>
        <v>12.028124999999996</v>
      </c>
      <c r="AM47" s="81">
        <f t="shared" si="19"/>
        <v>630.03841711956511</v>
      </c>
      <c r="AN47" s="47">
        <v>-0.125</v>
      </c>
      <c r="AO47" s="47">
        <v>0.5</v>
      </c>
      <c r="AP47" s="47">
        <v>0.75</v>
      </c>
      <c r="AQ47" s="47">
        <v>95</v>
      </c>
      <c r="AR47" s="46">
        <v>80</v>
      </c>
      <c r="AS47" s="47">
        <f t="shared" si="20"/>
        <v>9.328125</v>
      </c>
      <c r="AT47" s="47">
        <f t="shared" si="21"/>
        <v>488.61124320652175</v>
      </c>
      <c r="AU47" s="81">
        <v>-0.125</v>
      </c>
      <c r="AV47" s="81">
        <v>0.5</v>
      </c>
      <c r="AW47" s="81">
        <v>0.75</v>
      </c>
      <c r="AX47" s="81">
        <v>96.8</v>
      </c>
      <c r="AY47" s="80">
        <v>80</v>
      </c>
      <c r="AZ47" s="81">
        <f t="shared" si="22"/>
        <v>10.678124999999998</v>
      </c>
      <c r="BA47" s="81">
        <f t="shared" si="23"/>
        <v>559.32483016304343</v>
      </c>
      <c r="BB47" s="47">
        <v>-0.125</v>
      </c>
      <c r="BC47" s="47">
        <v>0.5</v>
      </c>
      <c r="BD47" s="47">
        <v>0.75</v>
      </c>
      <c r="BE47" s="47">
        <v>96.8</v>
      </c>
      <c r="BF47" s="46">
        <v>80</v>
      </c>
      <c r="BG47" s="47">
        <f t="shared" si="24"/>
        <v>10.678124999999998</v>
      </c>
      <c r="BH47" s="47">
        <f t="shared" si="25"/>
        <v>559.32483016304343</v>
      </c>
      <c r="BK47" s="30">
        <v>0.98039215686274506</v>
      </c>
      <c r="BL47" s="82">
        <v>1370.4</v>
      </c>
      <c r="BM47" s="50">
        <v>0.33333333333333398</v>
      </c>
      <c r="BN47" s="30">
        <v>9</v>
      </c>
      <c r="BO47" s="81">
        <v>-0.375</v>
      </c>
      <c r="BP47" s="81">
        <v>0.83</v>
      </c>
      <c r="BQ47" s="81">
        <v>0.75</v>
      </c>
      <c r="BR47" s="80">
        <v>78.8</v>
      </c>
      <c r="BS47" s="81">
        <v>87.8</v>
      </c>
      <c r="BT47" s="81">
        <f t="shared" si="26"/>
        <v>-6.6309374999999999</v>
      </c>
      <c r="BU47" s="81">
        <f t="shared" si="27"/>
        <v>-8908.8595588235294</v>
      </c>
      <c r="BV47" s="59"/>
      <c r="BW47" s="35"/>
      <c r="BX47" s="60"/>
      <c r="BY47" s="60"/>
      <c r="BZ47" s="60"/>
      <c r="CA47" s="35"/>
      <c r="CB47" s="60"/>
      <c r="CC47" s="60"/>
      <c r="CD47" s="60"/>
    </row>
    <row r="48" spans="2:82" x14ac:dyDescent="0.25">
      <c r="G48" s="30">
        <v>0.23094688221709006</v>
      </c>
      <c r="H48" s="64">
        <v>72.284999999999997</v>
      </c>
      <c r="I48" s="50">
        <v>0.375</v>
      </c>
      <c r="J48" s="30">
        <v>23</v>
      </c>
      <c r="K48" s="81">
        <v>-1</v>
      </c>
      <c r="L48" s="81">
        <v>0.83</v>
      </c>
      <c r="M48" s="81">
        <v>0.75</v>
      </c>
      <c r="N48" s="80">
        <v>78.8</v>
      </c>
      <c r="O48" s="81">
        <v>87.080000000000013</v>
      </c>
      <c r="P48" s="81">
        <f t="shared" si="14"/>
        <v>2.234999999999987</v>
      </c>
      <c r="Q48" s="81">
        <f t="shared" si="15"/>
        <v>37.311079676674147</v>
      </c>
      <c r="V48" s="30">
        <v>0.7246376811594204</v>
      </c>
      <c r="W48" s="64">
        <v>72.284999999999997</v>
      </c>
      <c r="X48" s="50">
        <v>0.375</v>
      </c>
      <c r="Y48" s="30">
        <v>23</v>
      </c>
      <c r="Z48" s="47">
        <v>-1</v>
      </c>
      <c r="AA48" s="47">
        <v>0.5</v>
      </c>
      <c r="AB48" s="47">
        <v>0.75</v>
      </c>
      <c r="AC48" s="47">
        <v>96.8</v>
      </c>
      <c r="AD48" s="46">
        <v>80</v>
      </c>
      <c r="AE48" s="47">
        <f t="shared" si="16"/>
        <v>15.599999999999998</v>
      </c>
      <c r="AF48" s="47">
        <f t="shared" si="17"/>
        <v>817.13478260869556</v>
      </c>
      <c r="AG48" s="81">
        <v>-0.125</v>
      </c>
      <c r="AH48" s="81">
        <v>0.5</v>
      </c>
      <c r="AI48" s="81">
        <v>0.75</v>
      </c>
      <c r="AJ48" s="81">
        <v>98.6</v>
      </c>
      <c r="AK48" s="80">
        <v>80</v>
      </c>
      <c r="AL48" s="81">
        <f t="shared" si="18"/>
        <v>17.278124999999996</v>
      </c>
      <c r="AM48" s="81">
        <f t="shared" si="19"/>
        <v>905.03569972826074</v>
      </c>
      <c r="AN48" s="47">
        <v>-0.125</v>
      </c>
      <c r="AO48" s="47">
        <v>0.5</v>
      </c>
      <c r="AP48" s="47">
        <v>0.75</v>
      </c>
      <c r="AQ48" s="47">
        <v>95</v>
      </c>
      <c r="AR48" s="46">
        <v>80</v>
      </c>
      <c r="AS48" s="47">
        <f t="shared" si="20"/>
        <v>14.578125</v>
      </c>
      <c r="AT48" s="47">
        <f t="shared" si="21"/>
        <v>763.60852581521749</v>
      </c>
      <c r="AU48" s="81">
        <v>-0.125</v>
      </c>
      <c r="AV48" s="81">
        <v>0.5</v>
      </c>
      <c r="AW48" s="81">
        <v>0.75</v>
      </c>
      <c r="AX48" s="81">
        <v>96.8</v>
      </c>
      <c r="AY48" s="80">
        <v>80</v>
      </c>
      <c r="AZ48" s="81">
        <f t="shared" si="22"/>
        <v>15.928124999999998</v>
      </c>
      <c r="BA48" s="81">
        <f t="shared" si="23"/>
        <v>834.32211277173906</v>
      </c>
      <c r="BB48" s="47">
        <v>-0.125</v>
      </c>
      <c r="BC48" s="47">
        <v>0.5</v>
      </c>
      <c r="BD48" s="47">
        <v>0.75</v>
      </c>
      <c r="BE48" s="47">
        <v>96.8</v>
      </c>
      <c r="BF48" s="46">
        <v>80</v>
      </c>
      <c r="BG48" s="47">
        <f t="shared" si="24"/>
        <v>15.928124999999998</v>
      </c>
      <c r="BH48" s="47">
        <f t="shared" si="25"/>
        <v>834.32211277173917</v>
      </c>
      <c r="BK48" s="30">
        <v>0.98039215686274506</v>
      </c>
      <c r="BL48" s="82">
        <v>1370.4</v>
      </c>
      <c r="BM48" s="50">
        <v>0.375</v>
      </c>
      <c r="BN48" s="30">
        <v>23</v>
      </c>
      <c r="BO48" s="81">
        <v>-0.375</v>
      </c>
      <c r="BP48" s="81">
        <v>0.83</v>
      </c>
      <c r="BQ48" s="81">
        <v>0.75</v>
      </c>
      <c r="BR48" s="80">
        <v>78.8</v>
      </c>
      <c r="BS48" s="81">
        <v>91.4</v>
      </c>
      <c r="BT48" s="81">
        <f t="shared" si="26"/>
        <v>-0.61593750000000735</v>
      </c>
      <c r="BU48" s="81">
        <f t="shared" si="27"/>
        <v>-827.53014705883334</v>
      </c>
      <c r="BV48" s="59"/>
      <c r="BW48" s="35"/>
      <c r="BX48" s="60"/>
      <c r="BY48" s="60"/>
      <c r="BZ48" s="60"/>
      <c r="CA48" s="35"/>
      <c r="CB48" s="60"/>
      <c r="CC48" s="60"/>
      <c r="CD48" s="60"/>
    </row>
    <row r="49" spans="3:82" x14ac:dyDescent="0.25">
      <c r="G49" s="30">
        <v>0.23094688221709006</v>
      </c>
      <c r="H49" s="64">
        <v>72.284999999999997</v>
      </c>
      <c r="I49" s="50">
        <v>0.41666666666666702</v>
      </c>
      <c r="J49" s="30">
        <v>37</v>
      </c>
      <c r="K49" s="81">
        <v>-1</v>
      </c>
      <c r="L49" s="81">
        <v>0.83</v>
      </c>
      <c r="M49" s="81">
        <v>0.75</v>
      </c>
      <c r="N49" s="80">
        <v>87.8</v>
      </c>
      <c r="O49" s="81">
        <v>92.11999999999999</v>
      </c>
      <c r="P49" s="81">
        <f t="shared" si="14"/>
        <v>13.920000000000005</v>
      </c>
      <c r="Q49" s="81">
        <f t="shared" si="15"/>
        <v>232.38041570438804</v>
      </c>
      <c r="V49" s="30">
        <v>0.7246376811594204</v>
      </c>
      <c r="W49" s="64">
        <v>72.284999999999997</v>
      </c>
      <c r="X49" s="50">
        <v>0.41666666666666702</v>
      </c>
      <c r="Y49" s="30">
        <v>37</v>
      </c>
      <c r="Z49" s="47">
        <v>-1</v>
      </c>
      <c r="AA49" s="47">
        <v>0.5</v>
      </c>
      <c r="AB49" s="47">
        <v>0.75</v>
      </c>
      <c r="AC49" s="47">
        <v>96.8</v>
      </c>
      <c r="AD49" s="46">
        <v>80</v>
      </c>
      <c r="AE49" s="47">
        <f t="shared" si="16"/>
        <v>20.849999999999998</v>
      </c>
      <c r="AF49" s="47">
        <f t="shared" si="17"/>
        <v>1092.1320652173913</v>
      </c>
      <c r="AG49" s="81">
        <v>-0.125</v>
      </c>
      <c r="AH49" s="81">
        <v>0.5</v>
      </c>
      <c r="AI49" s="81">
        <v>0.75</v>
      </c>
      <c r="AJ49" s="81">
        <v>98.6</v>
      </c>
      <c r="AK49" s="80">
        <v>80</v>
      </c>
      <c r="AL49" s="81">
        <f t="shared" si="18"/>
        <v>22.528124999999996</v>
      </c>
      <c r="AM49" s="81">
        <f t="shared" si="19"/>
        <v>1180.0329823369564</v>
      </c>
      <c r="AN49" s="47">
        <v>-0.125</v>
      </c>
      <c r="AO49" s="47">
        <v>0.5</v>
      </c>
      <c r="AP49" s="47">
        <v>0.75</v>
      </c>
      <c r="AQ49" s="47">
        <v>95</v>
      </c>
      <c r="AR49" s="46">
        <v>80</v>
      </c>
      <c r="AS49" s="47">
        <f t="shared" si="20"/>
        <v>19.828125</v>
      </c>
      <c r="AT49" s="47">
        <f t="shared" si="21"/>
        <v>1038.6058084239132</v>
      </c>
      <c r="AU49" s="81">
        <v>-0.125</v>
      </c>
      <c r="AV49" s="81">
        <v>0.5</v>
      </c>
      <c r="AW49" s="81">
        <v>0.75</v>
      </c>
      <c r="AX49" s="81">
        <v>96.8</v>
      </c>
      <c r="AY49" s="80">
        <v>80</v>
      </c>
      <c r="AZ49" s="81">
        <f t="shared" si="22"/>
        <v>21.178124999999998</v>
      </c>
      <c r="BA49" s="81">
        <f t="shared" si="23"/>
        <v>1109.3193953804348</v>
      </c>
      <c r="BB49" s="47">
        <v>-0.125</v>
      </c>
      <c r="BC49" s="47">
        <v>0.5</v>
      </c>
      <c r="BD49" s="47">
        <v>0.75</v>
      </c>
      <c r="BE49" s="47">
        <v>96.8</v>
      </c>
      <c r="BF49" s="46">
        <v>80</v>
      </c>
      <c r="BG49" s="47">
        <f t="shared" si="24"/>
        <v>21.178124999999998</v>
      </c>
      <c r="BH49" s="47">
        <f t="shared" si="25"/>
        <v>1109.3193953804348</v>
      </c>
      <c r="BK49" s="30">
        <v>0.98039215686274506</v>
      </c>
      <c r="BL49" s="82">
        <v>1370.4</v>
      </c>
      <c r="BM49" s="50">
        <v>0.41666666666666702</v>
      </c>
      <c r="BN49" s="30">
        <v>37</v>
      </c>
      <c r="BO49" s="81">
        <v>-0.375</v>
      </c>
      <c r="BP49" s="81">
        <v>0.83</v>
      </c>
      <c r="BQ49" s="81">
        <v>0.75</v>
      </c>
      <c r="BR49" s="80">
        <v>87.8</v>
      </c>
      <c r="BS49" s="81">
        <v>95</v>
      </c>
      <c r="BT49" s="81">
        <f t="shared" si="26"/>
        <v>12.149062499999998</v>
      </c>
      <c r="BU49" s="81">
        <f t="shared" si="27"/>
        <v>16322.622794117644</v>
      </c>
      <c r="BV49" s="59"/>
      <c r="BW49" s="35"/>
      <c r="BX49" s="60"/>
      <c r="BY49" s="60"/>
      <c r="BZ49" s="60"/>
      <c r="CA49" s="35"/>
      <c r="CB49" s="60"/>
      <c r="CC49" s="60"/>
      <c r="CD49" s="60"/>
    </row>
    <row r="50" spans="3:82" x14ac:dyDescent="0.25">
      <c r="G50" s="30">
        <v>0.23094688221709006</v>
      </c>
      <c r="H50" s="64">
        <v>72.284999999999997</v>
      </c>
      <c r="I50" s="50">
        <v>0.45833333333333398</v>
      </c>
      <c r="J50" s="30">
        <v>50</v>
      </c>
      <c r="K50" s="81">
        <v>-1</v>
      </c>
      <c r="L50" s="81">
        <v>0.83</v>
      </c>
      <c r="M50" s="81">
        <v>0.75</v>
      </c>
      <c r="N50" s="80">
        <v>91.4</v>
      </c>
      <c r="O50" s="81">
        <v>94.82</v>
      </c>
      <c r="P50" s="81">
        <f t="shared" si="14"/>
        <v>22.687500000000007</v>
      </c>
      <c r="Q50" s="81">
        <f t="shared" si="15"/>
        <v>378.74502020785224</v>
      </c>
      <c r="V50" s="30">
        <v>0.7246376811594204</v>
      </c>
      <c r="W50" s="64">
        <v>72.284999999999997</v>
      </c>
      <c r="X50" s="50">
        <v>0.45833333333333398</v>
      </c>
      <c r="Y50" s="30">
        <v>50</v>
      </c>
      <c r="Z50" s="47">
        <v>-1</v>
      </c>
      <c r="AA50" s="47">
        <v>0.5</v>
      </c>
      <c r="AB50" s="47">
        <v>0.75</v>
      </c>
      <c r="AC50" s="47">
        <v>96.8</v>
      </c>
      <c r="AD50" s="46">
        <v>80</v>
      </c>
      <c r="AE50" s="47">
        <f t="shared" si="16"/>
        <v>25.724999999999998</v>
      </c>
      <c r="AF50" s="47">
        <f t="shared" si="17"/>
        <v>1347.4866847826088</v>
      </c>
      <c r="AG50" s="81">
        <v>-0.125</v>
      </c>
      <c r="AH50" s="81">
        <v>0.5</v>
      </c>
      <c r="AI50" s="81">
        <v>0.75</v>
      </c>
      <c r="AJ50" s="81">
        <v>98.6</v>
      </c>
      <c r="AK50" s="80">
        <v>80</v>
      </c>
      <c r="AL50" s="81">
        <f t="shared" si="18"/>
        <v>27.403124999999996</v>
      </c>
      <c r="AM50" s="81">
        <f t="shared" si="19"/>
        <v>1435.3876019021739</v>
      </c>
      <c r="AN50" s="47">
        <v>-0.125</v>
      </c>
      <c r="AO50" s="47">
        <v>0.5</v>
      </c>
      <c r="AP50" s="47">
        <v>0.75</v>
      </c>
      <c r="AQ50" s="47">
        <v>95</v>
      </c>
      <c r="AR50" s="46">
        <v>80</v>
      </c>
      <c r="AS50" s="47">
        <f t="shared" si="20"/>
        <v>24.703125</v>
      </c>
      <c r="AT50" s="47">
        <f t="shared" si="21"/>
        <v>1293.9604279891305</v>
      </c>
      <c r="AU50" s="81">
        <v>-0.125</v>
      </c>
      <c r="AV50" s="81">
        <v>0.5</v>
      </c>
      <c r="AW50" s="81">
        <v>0.75</v>
      </c>
      <c r="AX50" s="81">
        <v>96.8</v>
      </c>
      <c r="AY50" s="80">
        <v>80</v>
      </c>
      <c r="AZ50" s="81">
        <f t="shared" si="22"/>
        <v>26.053124999999998</v>
      </c>
      <c r="BA50" s="81">
        <f t="shared" si="23"/>
        <v>1364.6740149456523</v>
      </c>
      <c r="BB50" s="47">
        <v>-0.125</v>
      </c>
      <c r="BC50" s="47">
        <v>0.5</v>
      </c>
      <c r="BD50" s="47">
        <v>0.75</v>
      </c>
      <c r="BE50" s="47">
        <v>96.8</v>
      </c>
      <c r="BF50" s="46">
        <v>80</v>
      </c>
      <c r="BG50" s="47">
        <f t="shared" si="24"/>
        <v>26.053124999999998</v>
      </c>
      <c r="BH50" s="47">
        <f t="shared" si="25"/>
        <v>1364.6740149456523</v>
      </c>
      <c r="BK50" s="30">
        <v>0.98039215686274506</v>
      </c>
      <c r="BL50" s="82">
        <v>1370.4</v>
      </c>
      <c r="BM50" s="50">
        <v>0.45833333333333398</v>
      </c>
      <c r="BN50" s="30">
        <v>50</v>
      </c>
      <c r="BO50" s="81">
        <v>-0.375</v>
      </c>
      <c r="BP50" s="81">
        <v>0.83</v>
      </c>
      <c r="BQ50" s="81">
        <v>0.75</v>
      </c>
      <c r="BR50" s="80">
        <v>91.4</v>
      </c>
      <c r="BS50" s="81">
        <v>104</v>
      </c>
      <c r="BT50" s="81">
        <f t="shared" si="26"/>
        <v>16.191562500000003</v>
      </c>
      <c r="BU50" s="81">
        <f t="shared" si="27"/>
        <v>21753.840441176475</v>
      </c>
      <c r="BV50" s="59"/>
      <c r="BW50" s="35"/>
      <c r="BX50" s="60"/>
      <c r="BY50" s="60"/>
      <c r="BZ50" s="60"/>
      <c r="CA50" s="35"/>
      <c r="CB50" s="60"/>
      <c r="CC50" s="60"/>
      <c r="CD50" s="60"/>
    </row>
    <row r="51" spans="3:82" x14ac:dyDescent="0.25">
      <c r="G51" s="30">
        <v>0.23094688221709006</v>
      </c>
      <c r="H51" s="64">
        <v>72.284999999999997</v>
      </c>
      <c r="I51" s="50">
        <v>0.5</v>
      </c>
      <c r="J51" s="30">
        <v>62</v>
      </c>
      <c r="K51" s="81">
        <v>-1</v>
      </c>
      <c r="L51" s="81">
        <v>0.83</v>
      </c>
      <c r="M51" s="81">
        <v>0.75</v>
      </c>
      <c r="N51" s="80">
        <v>91.4</v>
      </c>
      <c r="O51" s="81">
        <v>96.080000000000013</v>
      </c>
      <c r="P51" s="81">
        <f t="shared" si="14"/>
        <v>29.212499999999991</v>
      </c>
      <c r="Q51" s="81">
        <f t="shared" si="15"/>
        <v>487.67334006928394</v>
      </c>
      <c r="V51" s="30">
        <v>0.7246376811594204</v>
      </c>
      <c r="W51" s="64">
        <v>72.284999999999997</v>
      </c>
      <c r="X51" s="50">
        <v>0.5</v>
      </c>
      <c r="Y51" s="30">
        <v>62</v>
      </c>
      <c r="Z51" s="47">
        <v>-1</v>
      </c>
      <c r="AA51" s="47">
        <v>0.5</v>
      </c>
      <c r="AB51" s="47">
        <v>0.75</v>
      </c>
      <c r="AC51" s="47">
        <v>96.8</v>
      </c>
      <c r="AD51" s="46">
        <v>80</v>
      </c>
      <c r="AE51" s="47">
        <f t="shared" si="16"/>
        <v>30.224999999999998</v>
      </c>
      <c r="AF51" s="47">
        <f t="shared" si="17"/>
        <v>1583.198641304348</v>
      </c>
      <c r="AG51" s="81">
        <v>-0.125</v>
      </c>
      <c r="AH51" s="81">
        <v>0.5</v>
      </c>
      <c r="AI51" s="81">
        <v>0.75</v>
      </c>
      <c r="AJ51" s="81">
        <v>98.6</v>
      </c>
      <c r="AK51" s="80">
        <v>80</v>
      </c>
      <c r="AL51" s="81">
        <f t="shared" si="18"/>
        <v>31.903124999999996</v>
      </c>
      <c r="AM51" s="81">
        <f t="shared" si="19"/>
        <v>1671.0995584239131</v>
      </c>
      <c r="AN51" s="47">
        <v>-0.125</v>
      </c>
      <c r="AO51" s="47">
        <v>0.5</v>
      </c>
      <c r="AP51" s="47">
        <v>0.75</v>
      </c>
      <c r="AQ51" s="47">
        <v>95</v>
      </c>
      <c r="AR51" s="46">
        <v>80</v>
      </c>
      <c r="AS51" s="47">
        <f t="shared" si="20"/>
        <v>29.203125</v>
      </c>
      <c r="AT51" s="47">
        <f t="shared" si="21"/>
        <v>1529.67238451087</v>
      </c>
      <c r="AU51" s="81">
        <v>-0.125</v>
      </c>
      <c r="AV51" s="81">
        <v>0.5</v>
      </c>
      <c r="AW51" s="81">
        <v>0.75</v>
      </c>
      <c r="AX51" s="81">
        <v>96.8</v>
      </c>
      <c r="AY51" s="80">
        <v>80</v>
      </c>
      <c r="AZ51" s="81">
        <f t="shared" si="22"/>
        <v>30.553124999999998</v>
      </c>
      <c r="BA51" s="81">
        <f t="shared" si="23"/>
        <v>1600.3859714673913</v>
      </c>
      <c r="BB51" s="47">
        <v>-0.125</v>
      </c>
      <c r="BC51" s="47">
        <v>0.5</v>
      </c>
      <c r="BD51" s="47">
        <v>0.75</v>
      </c>
      <c r="BE51" s="47">
        <v>96.8</v>
      </c>
      <c r="BF51" s="46">
        <v>80</v>
      </c>
      <c r="BG51" s="47">
        <f t="shared" si="24"/>
        <v>30.553124999999998</v>
      </c>
      <c r="BH51" s="47">
        <f t="shared" si="25"/>
        <v>1600.3859714673913</v>
      </c>
      <c r="BK51" s="30">
        <v>0.98039215686274506</v>
      </c>
      <c r="BL51" s="82">
        <v>1370.4</v>
      </c>
      <c r="BM51" s="50">
        <v>0.5</v>
      </c>
      <c r="BN51" s="30">
        <v>62</v>
      </c>
      <c r="BO51" s="81">
        <v>-0.375</v>
      </c>
      <c r="BP51" s="81">
        <v>0.83</v>
      </c>
      <c r="BQ51" s="81">
        <v>0.75</v>
      </c>
      <c r="BR51" s="80">
        <v>91.4</v>
      </c>
      <c r="BS51" s="81">
        <v>111.2</v>
      </c>
      <c r="BT51" s="81">
        <f t="shared" si="26"/>
        <v>18.261562500000004</v>
      </c>
      <c r="BU51" s="81">
        <f t="shared" si="27"/>
        <v>24534.946323529417</v>
      </c>
      <c r="BV51" s="59"/>
      <c r="BW51" s="35"/>
      <c r="BX51" s="60"/>
      <c r="BY51" s="60"/>
      <c r="BZ51" s="60"/>
      <c r="CA51" s="35"/>
      <c r="CB51" s="60"/>
      <c r="CC51" s="60"/>
      <c r="CD51" s="60"/>
    </row>
    <row r="52" spans="3:82" x14ac:dyDescent="0.25">
      <c r="G52" s="30">
        <v>0.23094688221709006</v>
      </c>
      <c r="H52" s="64">
        <v>72.284999999999997</v>
      </c>
      <c r="I52" s="50">
        <v>0.54166666666666696</v>
      </c>
      <c r="J52" s="30">
        <v>71</v>
      </c>
      <c r="K52" s="81">
        <v>-1</v>
      </c>
      <c r="L52" s="81">
        <v>0.83</v>
      </c>
      <c r="M52" s="81">
        <v>0.75</v>
      </c>
      <c r="N52" s="80">
        <v>93.2</v>
      </c>
      <c r="O52" s="81">
        <v>93.56</v>
      </c>
      <c r="P52" s="81">
        <f t="shared" si="14"/>
        <v>38.054999999999993</v>
      </c>
      <c r="Q52" s="81">
        <f t="shared" si="15"/>
        <v>635.28999422632774</v>
      </c>
      <c r="V52" s="30">
        <v>0.7246376811594204</v>
      </c>
      <c r="W52" s="64">
        <v>72.284999999999997</v>
      </c>
      <c r="X52" s="50">
        <v>0.54166666666666696</v>
      </c>
      <c r="Y52" s="30">
        <v>71</v>
      </c>
      <c r="Z52" s="47">
        <v>-1</v>
      </c>
      <c r="AA52" s="47">
        <v>0.5</v>
      </c>
      <c r="AB52" s="47">
        <v>0.75</v>
      </c>
      <c r="AC52" s="47">
        <v>96.8</v>
      </c>
      <c r="AD52" s="46">
        <v>80</v>
      </c>
      <c r="AE52" s="47">
        <f t="shared" si="16"/>
        <v>33.599999999999994</v>
      </c>
      <c r="AF52" s="47">
        <f t="shared" si="17"/>
        <v>1759.9826086956521</v>
      </c>
      <c r="AG52" s="81">
        <v>-0.125</v>
      </c>
      <c r="AH52" s="81">
        <v>0.5</v>
      </c>
      <c r="AI52" s="81">
        <v>0.75</v>
      </c>
      <c r="AJ52" s="81">
        <v>98.6</v>
      </c>
      <c r="AK52" s="80">
        <v>80</v>
      </c>
      <c r="AL52" s="81">
        <f t="shared" si="18"/>
        <v>35.278124999999996</v>
      </c>
      <c r="AM52" s="81">
        <f t="shared" si="19"/>
        <v>1847.8835258152174</v>
      </c>
      <c r="AN52" s="47">
        <v>-0.125</v>
      </c>
      <c r="AO52" s="47">
        <v>0.5</v>
      </c>
      <c r="AP52" s="47">
        <v>0.75</v>
      </c>
      <c r="AQ52" s="47">
        <v>95</v>
      </c>
      <c r="AR52" s="46">
        <v>80</v>
      </c>
      <c r="AS52" s="47">
        <f t="shared" si="20"/>
        <v>32.578125</v>
      </c>
      <c r="AT52" s="47">
        <f t="shared" si="21"/>
        <v>1706.4563519021742</v>
      </c>
      <c r="AU52" s="81">
        <v>-0.125</v>
      </c>
      <c r="AV52" s="81">
        <v>0.5</v>
      </c>
      <c r="AW52" s="81">
        <v>0.75</v>
      </c>
      <c r="AX52" s="81">
        <v>96.8</v>
      </c>
      <c r="AY52" s="80">
        <v>80</v>
      </c>
      <c r="AZ52" s="81">
        <f t="shared" si="22"/>
        <v>33.928124999999994</v>
      </c>
      <c r="BA52" s="81">
        <f t="shared" si="23"/>
        <v>1777.1699388586956</v>
      </c>
      <c r="BB52" s="47">
        <v>-0.125</v>
      </c>
      <c r="BC52" s="47">
        <v>0.5</v>
      </c>
      <c r="BD52" s="47">
        <v>0.75</v>
      </c>
      <c r="BE52" s="47">
        <v>96.8</v>
      </c>
      <c r="BF52" s="46">
        <v>80</v>
      </c>
      <c r="BG52" s="47">
        <f t="shared" si="24"/>
        <v>33.928124999999994</v>
      </c>
      <c r="BH52" s="47">
        <f t="shared" si="25"/>
        <v>1777.1699388586956</v>
      </c>
      <c r="BK52" s="30">
        <v>0.98039215686274506</v>
      </c>
      <c r="BL52" s="82">
        <v>1370.4</v>
      </c>
      <c r="BM52" s="50">
        <v>0.54166666666666696</v>
      </c>
      <c r="BN52" s="30">
        <v>71</v>
      </c>
      <c r="BO52" s="81">
        <v>-0.375</v>
      </c>
      <c r="BP52" s="81">
        <v>0.83</v>
      </c>
      <c r="BQ52" s="81">
        <v>0.75</v>
      </c>
      <c r="BR52" s="80">
        <v>93.2</v>
      </c>
      <c r="BS52" s="81">
        <v>111.2</v>
      </c>
      <c r="BT52" s="81">
        <f t="shared" si="26"/>
        <v>25.214062499999997</v>
      </c>
      <c r="BU52" s="81">
        <f t="shared" si="27"/>
        <v>33875.834558823524</v>
      </c>
      <c r="BV52" s="59"/>
      <c r="BW52" s="35"/>
      <c r="BX52" s="60"/>
      <c r="BY52" s="60"/>
      <c r="BZ52" s="60"/>
      <c r="CA52" s="35"/>
      <c r="CB52" s="60"/>
      <c r="CC52" s="60"/>
      <c r="CD52" s="60"/>
    </row>
    <row r="53" spans="3:82" x14ac:dyDescent="0.25">
      <c r="G53" s="30">
        <v>0.23094688221709006</v>
      </c>
      <c r="H53" s="64">
        <v>72.284999999999997</v>
      </c>
      <c r="I53" s="50">
        <v>0.58333333333333404</v>
      </c>
      <c r="J53" s="30">
        <v>77</v>
      </c>
      <c r="K53" s="81">
        <v>-1</v>
      </c>
      <c r="L53" s="81">
        <v>0.83</v>
      </c>
      <c r="M53" s="81">
        <v>0.75</v>
      </c>
      <c r="N53" s="80">
        <v>95</v>
      </c>
      <c r="O53" s="81">
        <v>96.080000000000013</v>
      </c>
      <c r="P53" s="81">
        <f t="shared" si="14"/>
        <v>41.249999999999986</v>
      </c>
      <c r="Q53" s="81">
        <f t="shared" si="15"/>
        <v>688.62730946882186</v>
      </c>
      <c r="V53" s="30">
        <v>0.7246376811594204</v>
      </c>
      <c r="W53" s="64">
        <v>72.284999999999997</v>
      </c>
      <c r="X53" s="50">
        <v>0.58333333333333404</v>
      </c>
      <c r="Y53" s="30">
        <v>77</v>
      </c>
      <c r="Z53" s="47">
        <v>-1</v>
      </c>
      <c r="AA53" s="47">
        <v>0.5</v>
      </c>
      <c r="AB53" s="47">
        <v>0.75</v>
      </c>
      <c r="AC53" s="47">
        <v>96.8</v>
      </c>
      <c r="AD53" s="46">
        <v>80</v>
      </c>
      <c r="AE53" s="47">
        <f t="shared" si="16"/>
        <v>35.849999999999994</v>
      </c>
      <c r="AF53" s="47">
        <f t="shared" si="17"/>
        <v>1877.8385869565216</v>
      </c>
      <c r="AG53" s="81">
        <v>-0.125</v>
      </c>
      <c r="AH53" s="81">
        <v>0.5</v>
      </c>
      <c r="AI53" s="81">
        <v>0.75</v>
      </c>
      <c r="AJ53" s="81">
        <v>98.6</v>
      </c>
      <c r="AK53" s="80">
        <v>80</v>
      </c>
      <c r="AL53" s="81">
        <f t="shared" si="18"/>
        <v>37.528124999999996</v>
      </c>
      <c r="AM53" s="81">
        <f t="shared" si="19"/>
        <v>1965.7395040760871</v>
      </c>
      <c r="AN53" s="47">
        <v>-0.125</v>
      </c>
      <c r="AO53" s="47">
        <v>0.5</v>
      </c>
      <c r="AP53" s="47">
        <v>0.75</v>
      </c>
      <c r="AQ53" s="47">
        <v>95</v>
      </c>
      <c r="AR53" s="46">
        <v>80</v>
      </c>
      <c r="AS53" s="47">
        <f t="shared" si="20"/>
        <v>34.828125</v>
      </c>
      <c r="AT53" s="47">
        <f t="shared" si="21"/>
        <v>1824.3123301630435</v>
      </c>
      <c r="AU53" s="81">
        <v>-0.125</v>
      </c>
      <c r="AV53" s="81">
        <v>0.5</v>
      </c>
      <c r="AW53" s="81">
        <v>0.75</v>
      </c>
      <c r="AX53" s="81">
        <v>96.8</v>
      </c>
      <c r="AY53" s="80">
        <v>80</v>
      </c>
      <c r="AZ53" s="81">
        <f t="shared" si="22"/>
        <v>36.178124999999994</v>
      </c>
      <c r="BA53" s="81">
        <f t="shared" si="23"/>
        <v>1895.0259171195651</v>
      </c>
      <c r="BB53" s="47">
        <v>-0.125</v>
      </c>
      <c r="BC53" s="47">
        <v>0.5</v>
      </c>
      <c r="BD53" s="47">
        <v>0.75</v>
      </c>
      <c r="BE53" s="47">
        <v>96.8</v>
      </c>
      <c r="BF53" s="46">
        <v>80</v>
      </c>
      <c r="BG53" s="47">
        <f t="shared" si="24"/>
        <v>36.178124999999994</v>
      </c>
      <c r="BH53" s="47">
        <f t="shared" si="25"/>
        <v>1895.0259171195651</v>
      </c>
      <c r="BK53" s="30">
        <v>0.98039215686274506</v>
      </c>
      <c r="BL53" s="82">
        <v>1370.4</v>
      </c>
      <c r="BM53" s="50">
        <v>0.58333333333333404</v>
      </c>
      <c r="BN53" s="30">
        <v>77</v>
      </c>
      <c r="BO53" s="81">
        <v>-0.375</v>
      </c>
      <c r="BP53" s="81">
        <v>0.83</v>
      </c>
      <c r="BQ53" s="81">
        <v>0.75</v>
      </c>
      <c r="BR53" s="80">
        <v>95</v>
      </c>
      <c r="BS53" s="81">
        <v>107.6</v>
      </c>
      <c r="BT53" s="81">
        <f t="shared" si="26"/>
        <v>32.999062500000001</v>
      </c>
      <c r="BU53" s="81">
        <f t="shared" si="27"/>
        <v>44335.211029411767</v>
      </c>
      <c r="BV53" s="59"/>
      <c r="BW53" s="35"/>
      <c r="BX53" s="60"/>
      <c r="BY53" s="60"/>
      <c r="BZ53" s="60"/>
      <c r="CA53" s="35"/>
      <c r="CB53" s="60"/>
      <c r="CC53" s="60"/>
      <c r="CD53" s="60"/>
    </row>
    <row r="54" spans="3:82" x14ac:dyDescent="0.25">
      <c r="G54" s="30">
        <v>0.23094688221709006</v>
      </c>
      <c r="H54" s="64">
        <v>72.284999999999997</v>
      </c>
      <c r="I54" s="50">
        <v>0.625</v>
      </c>
      <c r="J54" s="30">
        <v>78</v>
      </c>
      <c r="K54" s="81">
        <v>-1</v>
      </c>
      <c r="L54" s="81">
        <v>0.83</v>
      </c>
      <c r="M54" s="81">
        <v>0.75</v>
      </c>
      <c r="N54" s="80">
        <v>95</v>
      </c>
      <c r="O54" s="81">
        <v>95.18</v>
      </c>
      <c r="P54" s="81">
        <f t="shared" si="14"/>
        <v>42.547499999999992</v>
      </c>
      <c r="Q54" s="81">
        <f t="shared" si="15"/>
        <v>710.28776847575034</v>
      </c>
      <c r="V54" s="30">
        <v>0.7246376811594204</v>
      </c>
      <c r="W54" s="64">
        <v>72.284999999999997</v>
      </c>
      <c r="X54" s="50">
        <v>0.625</v>
      </c>
      <c r="Y54" s="30">
        <v>78</v>
      </c>
      <c r="Z54" s="47">
        <v>-1</v>
      </c>
      <c r="AA54" s="47">
        <v>0.5</v>
      </c>
      <c r="AB54" s="47">
        <v>0.75</v>
      </c>
      <c r="AC54" s="47">
        <v>96.8</v>
      </c>
      <c r="AD54" s="46">
        <v>80</v>
      </c>
      <c r="AE54" s="47">
        <f t="shared" si="16"/>
        <v>36.224999999999994</v>
      </c>
      <c r="AF54" s="47">
        <f t="shared" si="17"/>
        <v>1897.4812499999998</v>
      </c>
      <c r="AG54" s="81">
        <v>-0.125</v>
      </c>
      <c r="AH54" s="81">
        <v>0.5</v>
      </c>
      <c r="AI54" s="81">
        <v>0.75</v>
      </c>
      <c r="AJ54" s="81">
        <v>98.6</v>
      </c>
      <c r="AK54" s="80">
        <v>80</v>
      </c>
      <c r="AL54" s="81">
        <f t="shared" si="18"/>
        <v>37.903124999999996</v>
      </c>
      <c r="AM54" s="81">
        <f t="shared" si="19"/>
        <v>1985.3821671195653</v>
      </c>
      <c r="AN54" s="47">
        <v>-0.125</v>
      </c>
      <c r="AO54" s="47">
        <v>0.5</v>
      </c>
      <c r="AP54" s="47">
        <v>0.75</v>
      </c>
      <c r="AQ54" s="47">
        <v>95</v>
      </c>
      <c r="AR54" s="46">
        <v>80</v>
      </c>
      <c r="AS54" s="47">
        <f t="shared" si="20"/>
        <v>35.203125</v>
      </c>
      <c r="AT54" s="47">
        <f t="shared" si="21"/>
        <v>1843.9549932065217</v>
      </c>
      <c r="AU54" s="81">
        <v>-0.125</v>
      </c>
      <c r="AV54" s="81">
        <v>0.5</v>
      </c>
      <c r="AW54" s="81">
        <v>0.75</v>
      </c>
      <c r="AX54" s="81">
        <v>96.8</v>
      </c>
      <c r="AY54" s="80">
        <v>80</v>
      </c>
      <c r="AZ54" s="81">
        <f t="shared" si="22"/>
        <v>36.553124999999994</v>
      </c>
      <c r="BA54" s="81">
        <f t="shared" si="23"/>
        <v>1914.6685801630433</v>
      </c>
      <c r="BB54" s="47">
        <v>-0.125</v>
      </c>
      <c r="BC54" s="47">
        <v>0.5</v>
      </c>
      <c r="BD54" s="47">
        <v>0.75</v>
      </c>
      <c r="BE54" s="47">
        <v>96.8</v>
      </c>
      <c r="BF54" s="46">
        <v>80</v>
      </c>
      <c r="BG54" s="47">
        <f t="shared" si="24"/>
        <v>36.553124999999994</v>
      </c>
      <c r="BH54" s="47">
        <f t="shared" si="25"/>
        <v>1914.6685801630433</v>
      </c>
      <c r="BK54" s="30">
        <v>0.98039215686274506</v>
      </c>
      <c r="BL54" s="82">
        <v>1370.4</v>
      </c>
      <c r="BM54" s="50">
        <v>0.625</v>
      </c>
      <c r="BN54" s="30">
        <v>78</v>
      </c>
      <c r="BO54" s="81">
        <v>-0.375</v>
      </c>
      <c r="BP54" s="81">
        <v>0.83</v>
      </c>
      <c r="BQ54" s="81">
        <v>0.75</v>
      </c>
      <c r="BR54" s="80">
        <v>95</v>
      </c>
      <c r="BS54" s="81">
        <v>104</v>
      </c>
      <c r="BT54" s="81">
        <f t="shared" si="26"/>
        <v>36.321562499999999</v>
      </c>
      <c r="BU54" s="81">
        <f t="shared" si="27"/>
        <v>48799.087500000001</v>
      </c>
      <c r="BV54" s="59"/>
      <c r="BW54" s="35"/>
      <c r="BX54" s="60"/>
      <c r="BY54" s="60"/>
      <c r="BZ54" s="60"/>
      <c r="CA54" s="35"/>
      <c r="CB54" s="60"/>
      <c r="CC54" s="60"/>
      <c r="CD54" s="60"/>
    </row>
    <row r="55" spans="3:82" x14ac:dyDescent="0.25">
      <c r="G55" s="30">
        <v>0.23094688221709006</v>
      </c>
      <c r="H55" s="64">
        <v>72.284999999999997</v>
      </c>
      <c r="I55" s="50">
        <v>0.66666666666666696</v>
      </c>
      <c r="J55" s="30">
        <v>74</v>
      </c>
      <c r="K55" s="81">
        <v>-1</v>
      </c>
      <c r="L55" s="81">
        <v>0.83</v>
      </c>
      <c r="M55" s="81">
        <v>0.75</v>
      </c>
      <c r="N55" s="80">
        <v>91.4</v>
      </c>
      <c r="O55" s="81">
        <v>93.919999999999987</v>
      </c>
      <c r="P55" s="81">
        <f t="shared" si="14"/>
        <v>38.302500000000009</v>
      </c>
      <c r="Q55" s="81">
        <f t="shared" si="15"/>
        <v>639.42175808314096</v>
      </c>
      <c r="V55" s="30">
        <v>0.7246376811594204</v>
      </c>
      <c r="W55" s="64">
        <v>72.284999999999997</v>
      </c>
      <c r="X55" s="50">
        <v>0.66666666666666696</v>
      </c>
      <c r="Y55" s="30">
        <v>74</v>
      </c>
      <c r="Z55" s="47">
        <v>-1</v>
      </c>
      <c r="AA55" s="47">
        <v>0.5</v>
      </c>
      <c r="AB55" s="47">
        <v>0.75</v>
      </c>
      <c r="AC55" s="47">
        <v>96.8</v>
      </c>
      <c r="AD55" s="46">
        <v>80</v>
      </c>
      <c r="AE55" s="47">
        <f t="shared" si="16"/>
        <v>34.724999999999994</v>
      </c>
      <c r="AF55" s="47">
        <f t="shared" si="17"/>
        <v>1818.910597826087</v>
      </c>
      <c r="AG55" s="81">
        <v>-0.125</v>
      </c>
      <c r="AH55" s="81">
        <v>0.5</v>
      </c>
      <c r="AI55" s="81">
        <v>0.75</v>
      </c>
      <c r="AJ55" s="81">
        <v>98.6</v>
      </c>
      <c r="AK55" s="80">
        <v>80</v>
      </c>
      <c r="AL55" s="81">
        <f t="shared" si="18"/>
        <v>36.403124999999996</v>
      </c>
      <c r="AM55" s="81">
        <f t="shared" si="19"/>
        <v>1906.8115149456521</v>
      </c>
      <c r="AN55" s="47">
        <v>-0.125</v>
      </c>
      <c r="AO55" s="47">
        <v>0.5</v>
      </c>
      <c r="AP55" s="47">
        <v>0.75</v>
      </c>
      <c r="AQ55" s="47">
        <v>95</v>
      </c>
      <c r="AR55" s="46">
        <v>80</v>
      </c>
      <c r="AS55" s="47">
        <f t="shared" si="20"/>
        <v>33.703125</v>
      </c>
      <c r="AT55" s="47">
        <f t="shared" si="21"/>
        <v>1765.384341032609</v>
      </c>
      <c r="AU55" s="81">
        <v>-0.125</v>
      </c>
      <c r="AV55" s="81">
        <v>0.5</v>
      </c>
      <c r="AW55" s="81">
        <v>0.75</v>
      </c>
      <c r="AX55" s="81">
        <v>96.8</v>
      </c>
      <c r="AY55" s="80">
        <v>80</v>
      </c>
      <c r="AZ55" s="81">
        <f t="shared" si="22"/>
        <v>35.053124999999994</v>
      </c>
      <c r="BA55" s="81">
        <f t="shared" si="23"/>
        <v>1836.0979279891303</v>
      </c>
      <c r="BB55" s="47">
        <v>-0.125</v>
      </c>
      <c r="BC55" s="47">
        <v>0.5</v>
      </c>
      <c r="BD55" s="47">
        <v>0.75</v>
      </c>
      <c r="BE55" s="47">
        <v>96.8</v>
      </c>
      <c r="BF55" s="46">
        <v>80</v>
      </c>
      <c r="BG55" s="47">
        <f t="shared" si="24"/>
        <v>35.053124999999994</v>
      </c>
      <c r="BH55" s="47">
        <f t="shared" si="25"/>
        <v>1836.0979279891303</v>
      </c>
      <c r="BK55" s="30">
        <v>0.98039215686274506</v>
      </c>
      <c r="BL55" s="82">
        <v>1370.4</v>
      </c>
      <c r="BM55" s="50">
        <v>0.66666666666666696</v>
      </c>
      <c r="BN55" s="30">
        <v>74</v>
      </c>
      <c r="BO55" s="81">
        <v>-0.375</v>
      </c>
      <c r="BP55" s="81">
        <v>0.83</v>
      </c>
      <c r="BQ55" s="81">
        <v>0.75</v>
      </c>
      <c r="BR55" s="80">
        <v>91.4</v>
      </c>
      <c r="BS55" s="81">
        <v>100.4</v>
      </c>
      <c r="BT55" s="81">
        <f t="shared" si="26"/>
        <v>33.831562500000004</v>
      </c>
      <c r="BU55" s="81">
        <f t="shared" si="27"/>
        <v>45453.699264705887</v>
      </c>
      <c r="BV55" s="59"/>
      <c r="BW55" s="35"/>
      <c r="BX55" s="60"/>
      <c r="BY55" s="60"/>
      <c r="BZ55" s="60"/>
      <c r="CA55" s="35"/>
      <c r="CB55" s="60"/>
      <c r="CC55" s="60"/>
      <c r="CD55" s="60"/>
    </row>
    <row r="56" spans="3:82" x14ac:dyDescent="0.25">
      <c r="G56" s="30">
        <v>0.23094688221709006</v>
      </c>
      <c r="H56" s="64">
        <v>72.284999999999997</v>
      </c>
      <c r="I56" s="50">
        <v>0.70833333333333404</v>
      </c>
      <c r="J56" s="30">
        <v>67</v>
      </c>
      <c r="K56" s="81">
        <v>-1</v>
      </c>
      <c r="L56" s="81">
        <v>0.83</v>
      </c>
      <c r="M56" s="81">
        <v>0.75</v>
      </c>
      <c r="N56" s="80">
        <v>87.8</v>
      </c>
      <c r="O56" s="81">
        <v>90.86</v>
      </c>
      <c r="P56" s="81">
        <f t="shared" si="14"/>
        <v>33.539999999999992</v>
      </c>
      <c r="Q56" s="81">
        <f t="shared" si="15"/>
        <v>559.91660508083123</v>
      </c>
      <c r="V56" s="30">
        <v>0.7246376811594204</v>
      </c>
      <c r="W56" s="64">
        <v>72.284999999999997</v>
      </c>
      <c r="X56" s="50">
        <v>0.70833333333333404</v>
      </c>
      <c r="Y56" s="30">
        <v>67</v>
      </c>
      <c r="Z56" s="47">
        <v>-1</v>
      </c>
      <c r="AA56" s="47">
        <v>0.5</v>
      </c>
      <c r="AB56" s="47">
        <v>0.75</v>
      </c>
      <c r="AC56" s="47">
        <v>96.8</v>
      </c>
      <c r="AD56" s="46">
        <v>80</v>
      </c>
      <c r="AE56" s="47">
        <f t="shared" si="16"/>
        <v>32.099999999999994</v>
      </c>
      <c r="AF56" s="47">
        <f t="shared" si="17"/>
        <v>1681.4119565217391</v>
      </c>
      <c r="AG56" s="81">
        <v>-0.125</v>
      </c>
      <c r="AH56" s="81">
        <v>0.5</v>
      </c>
      <c r="AI56" s="81">
        <v>0.75</v>
      </c>
      <c r="AJ56" s="81">
        <v>98.6</v>
      </c>
      <c r="AK56" s="80">
        <v>80</v>
      </c>
      <c r="AL56" s="81">
        <f t="shared" si="18"/>
        <v>33.778124999999996</v>
      </c>
      <c r="AM56" s="81">
        <f t="shared" si="19"/>
        <v>1769.3128736413043</v>
      </c>
      <c r="AN56" s="47">
        <v>-0.125</v>
      </c>
      <c r="AO56" s="47">
        <v>0.5</v>
      </c>
      <c r="AP56" s="47">
        <v>0.75</v>
      </c>
      <c r="AQ56" s="47">
        <v>95</v>
      </c>
      <c r="AR56" s="46">
        <v>80</v>
      </c>
      <c r="AS56" s="47">
        <f t="shared" si="20"/>
        <v>31.078125</v>
      </c>
      <c r="AT56" s="47">
        <f t="shared" si="21"/>
        <v>1627.885699728261</v>
      </c>
      <c r="AU56" s="81">
        <v>-0.125</v>
      </c>
      <c r="AV56" s="81">
        <v>0.5</v>
      </c>
      <c r="AW56" s="81">
        <v>0.75</v>
      </c>
      <c r="AX56" s="81">
        <v>96.8</v>
      </c>
      <c r="AY56" s="80">
        <v>80</v>
      </c>
      <c r="AZ56" s="81">
        <f t="shared" si="22"/>
        <v>32.428124999999994</v>
      </c>
      <c r="BA56" s="81">
        <f t="shared" si="23"/>
        <v>1698.5992866847823</v>
      </c>
      <c r="BB56" s="47">
        <v>-0.125</v>
      </c>
      <c r="BC56" s="47">
        <v>0.5</v>
      </c>
      <c r="BD56" s="47">
        <v>0.75</v>
      </c>
      <c r="BE56" s="47">
        <v>96.8</v>
      </c>
      <c r="BF56" s="46">
        <v>80</v>
      </c>
      <c r="BG56" s="47">
        <f t="shared" si="24"/>
        <v>32.428124999999994</v>
      </c>
      <c r="BH56" s="47">
        <f t="shared" si="25"/>
        <v>1698.5992866847826</v>
      </c>
      <c r="BK56" s="30">
        <v>0.98039215686274506</v>
      </c>
      <c r="BL56" s="82">
        <v>1370.4</v>
      </c>
      <c r="BM56" s="50">
        <v>0.70833333333333404</v>
      </c>
      <c r="BN56" s="30">
        <v>67</v>
      </c>
      <c r="BO56" s="81">
        <v>-0.375</v>
      </c>
      <c r="BP56" s="81">
        <v>0.83</v>
      </c>
      <c r="BQ56" s="81">
        <v>0.75</v>
      </c>
      <c r="BR56" s="80">
        <v>87.8</v>
      </c>
      <c r="BS56" s="81">
        <v>95</v>
      </c>
      <c r="BT56" s="81">
        <f t="shared" si="26"/>
        <v>30.824062499999997</v>
      </c>
      <c r="BU56" s="81">
        <f t="shared" si="27"/>
        <v>41413.034558823521</v>
      </c>
      <c r="BV56" s="59"/>
      <c r="BW56" s="35"/>
      <c r="BX56" s="60"/>
      <c r="BY56" s="60"/>
      <c r="BZ56" s="60"/>
      <c r="CA56" s="35"/>
      <c r="CB56" s="60"/>
      <c r="CC56" s="60"/>
      <c r="CD56" s="60"/>
    </row>
    <row r="57" spans="3:82" x14ac:dyDescent="0.25">
      <c r="G57" s="30">
        <v>0.23094688221709006</v>
      </c>
      <c r="H57" s="64">
        <v>72.284999999999997</v>
      </c>
      <c r="I57" s="50">
        <v>0.75</v>
      </c>
      <c r="J57" s="30">
        <v>56</v>
      </c>
      <c r="K57" s="81">
        <v>-1</v>
      </c>
      <c r="L57" s="81">
        <v>0.83</v>
      </c>
      <c r="M57" s="81">
        <v>0.75</v>
      </c>
      <c r="N57" s="80">
        <v>84.2</v>
      </c>
      <c r="O57" s="81">
        <v>89.06</v>
      </c>
      <c r="P57" s="81">
        <f t="shared" si="14"/>
        <v>25.342500000000001</v>
      </c>
      <c r="Q57" s="81">
        <f t="shared" si="15"/>
        <v>423.06757794457275</v>
      </c>
      <c r="V57" s="30">
        <v>0.7246376811594204</v>
      </c>
      <c r="W57" s="64">
        <v>72.284999999999997</v>
      </c>
      <c r="X57" s="50">
        <v>0.75</v>
      </c>
      <c r="Y57" s="30">
        <v>56</v>
      </c>
      <c r="Z57" s="47">
        <v>-1</v>
      </c>
      <c r="AA57" s="47">
        <v>0.5</v>
      </c>
      <c r="AB57" s="47">
        <v>0.75</v>
      </c>
      <c r="AC57" s="47">
        <v>96.8</v>
      </c>
      <c r="AD57" s="46">
        <v>80</v>
      </c>
      <c r="AE57" s="47">
        <f t="shared" si="16"/>
        <v>27.974999999999998</v>
      </c>
      <c r="AF57" s="47">
        <f t="shared" si="17"/>
        <v>1465.3426630434783</v>
      </c>
      <c r="AG57" s="81">
        <v>-0.125</v>
      </c>
      <c r="AH57" s="81">
        <v>0.5</v>
      </c>
      <c r="AI57" s="81">
        <v>0.75</v>
      </c>
      <c r="AJ57" s="81">
        <v>98.6</v>
      </c>
      <c r="AK57" s="80">
        <v>80</v>
      </c>
      <c r="AL57" s="81">
        <f t="shared" si="18"/>
        <v>29.653124999999996</v>
      </c>
      <c r="AM57" s="81">
        <f t="shared" si="19"/>
        <v>1553.2435801630434</v>
      </c>
      <c r="AN57" s="47">
        <v>-0.125</v>
      </c>
      <c r="AO57" s="47">
        <v>0.5</v>
      </c>
      <c r="AP57" s="47">
        <v>0.75</v>
      </c>
      <c r="AQ57" s="47">
        <v>95</v>
      </c>
      <c r="AR57" s="46">
        <v>80</v>
      </c>
      <c r="AS57" s="47">
        <f t="shared" si="20"/>
        <v>26.953125</v>
      </c>
      <c r="AT57" s="47">
        <f t="shared" si="21"/>
        <v>1411.8164062500002</v>
      </c>
      <c r="AU57" s="81">
        <v>-0.125</v>
      </c>
      <c r="AV57" s="81">
        <v>0.5</v>
      </c>
      <c r="AW57" s="81">
        <v>0.75</v>
      </c>
      <c r="AX57" s="81">
        <v>96.8</v>
      </c>
      <c r="AY57" s="80">
        <v>80</v>
      </c>
      <c r="AZ57" s="81">
        <f t="shared" si="22"/>
        <v>28.303124999999998</v>
      </c>
      <c r="BA57" s="81">
        <f t="shared" si="23"/>
        <v>1482.5299932065218</v>
      </c>
      <c r="BB57" s="47">
        <v>-0.125</v>
      </c>
      <c r="BC57" s="47">
        <v>0.5</v>
      </c>
      <c r="BD57" s="47">
        <v>0.75</v>
      </c>
      <c r="BE57" s="47">
        <v>96.8</v>
      </c>
      <c r="BF57" s="46">
        <v>80</v>
      </c>
      <c r="BG57" s="47">
        <f t="shared" si="24"/>
        <v>28.303124999999998</v>
      </c>
      <c r="BH57" s="47">
        <f t="shared" si="25"/>
        <v>1482.5299932065218</v>
      </c>
      <c r="BK57" s="30">
        <v>0.98039215686274506</v>
      </c>
      <c r="BL57" s="82">
        <v>1370.4</v>
      </c>
      <c r="BM57" s="50">
        <v>0.75</v>
      </c>
      <c r="BN57" s="30">
        <v>56</v>
      </c>
      <c r="BO57" s="81">
        <v>-0.375</v>
      </c>
      <c r="BP57" s="81">
        <v>0.83</v>
      </c>
      <c r="BQ57" s="81">
        <v>0.75</v>
      </c>
      <c r="BR57" s="80">
        <v>84.2</v>
      </c>
      <c r="BS57" s="81">
        <v>86</v>
      </c>
      <c r="BT57" s="81">
        <f t="shared" si="26"/>
        <v>28.026562499999997</v>
      </c>
      <c r="BU57" s="81">
        <f t="shared" si="27"/>
        <v>37654.511029411762</v>
      </c>
      <c r="BV57" s="59"/>
      <c r="BW57" s="35"/>
      <c r="BX57" s="60"/>
      <c r="BY57" s="60"/>
      <c r="BZ57" s="60"/>
      <c r="CA57" s="35"/>
      <c r="CB57" s="60"/>
      <c r="CC57" s="60"/>
      <c r="CD57" s="60"/>
    </row>
    <row r="58" spans="3:82" x14ac:dyDescent="0.25">
      <c r="G58" s="30">
        <v>0.23094688221709006</v>
      </c>
      <c r="H58" s="64">
        <v>72.284999999999997</v>
      </c>
      <c r="I58" s="50">
        <v>0.79166666666666696</v>
      </c>
      <c r="J58" s="30">
        <v>42</v>
      </c>
      <c r="K58" s="81">
        <v>-1</v>
      </c>
      <c r="L58" s="81">
        <v>0.83</v>
      </c>
      <c r="M58" s="81">
        <v>0.75</v>
      </c>
      <c r="N58" s="80">
        <v>84.2</v>
      </c>
      <c r="O58" s="81">
        <v>87.8</v>
      </c>
      <c r="P58" s="81">
        <f t="shared" si="14"/>
        <v>17.572500000000005</v>
      </c>
      <c r="Q58" s="81">
        <f t="shared" si="15"/>
        <v>293.35523383371827</v>
      </c>
      <c r="V58" s="30">
        <v>0.7246376811594204</v>
      </c>
      <c r="W58" s="64">
        <v>72.284999999999997</v>
      </c>
      <c r="X58" s="50">
        <v>0.79166666666666696</v>
      </c>
      <c r="Y58" s="30">
        <v>42</v>
      </c>
      <c r="Z58" s="47">
        <v>-1</v>
      </c>
      <c r="AA58" s="47">
        <v>0.5</v>
      </c>
      <c r="AB58" s="47">
        <v>0.75</v>
      </c>
      <c r="AC58" s="47">
        <v>96.8</v>
      </c>
      <c r="AD58" s="46">
        <v>80</v>
      </c>
      <c r="AE58" s="47">
        <f t="shared" si="16"/>
        <v>22.724999999999998</v>
      </c>
      <c r="AF58" s="47">
        <f t="shared" si="17"/>
        <v>1190.3453804347826</v>
      </c>
      <c r="AG58" s="81">
        <v>-0.125</v>
      </c>
      <c r="AH58" s="81">
        <v>0.5</v>
      </c>
      <c r="AI58" s="81">
        <v>0.75</v>
      </c>
      <c r="AJ58" s="81">
        <v>98.6</v>
      </c>
      <c r="AK58" s="80">
        <v>80</v>
      </c>
      <c r="AL58" s="81">
        <f t="shared" si="18"/>
        <v>24.403124999999996</v>
      </c>
      <c r="AM58" s="81">
        <f t="shared" si="19"/>
        <v>1278.2462975543478</v>
      </c>
      <c r="AN58" s="47">
        <v>-0.125</v>
      </c>
      <c r="AO58" s="47">
        <v>0.5</v>
      </c>
      <c r="AP58" s="47">
        <v>0.75</v>
      </c>
      <c r="AQ58" s="47">
        <v>95</v>
      </c>
      <c r="AR58" s="46">
        <v>80</v>
      </c>
      <c r="AS58" s="47">
        <f t="shared" si="20"/>
        <v>21.703125</v>
      </c>
      <c r="AT58" s="47">
        <f t="shared" si="21"/>
        <v>1136.8191236413045</v>
      </c>
      <c r="AU58" s="81">
        <v>-0.125</v>
      </c>
      <c r="AV58" s="81">
        <v>0.5</v>
      </c>
      <c r="AW58" s="81">
        <v>0.75</v>
      </c>
      <c r="AX58" s="81">
        <v>96.8</v>
      </c>
      <c r="AY58" s="80">
        <v>80</v>
      </c>
      <c r="AZ58" s="81">
        <f t="shared" si="22"/>
        <v>23.053124999999998</v>
      </c>
      <c r="BA58" s="81">
        <f t="shared" si="23"/>
        <v>1207.5327105978261</v>
      </c>
      <c r="BB58" s="47">
        <v>-0.125</v>
      </c>
      <c r="BC58" s="47">
        <v>0.5</v>
      </c>
      <c r="BD58" s="47">
        <v>0.75</v>
      </c>
      <c r="BE58" s="47">
        <v>96.8</v>
      </c>
      <c r="BF58" s="46">
        <v>80</v>
      </c>
      <c r="BG58" s="47">
        <f t="shared" si="24"/>
        <v>23.053124999999998</v>
      </c>
      <c r="BH58" s="47">
        <f t="shared" si="25"/>
        <v>1207.5327105978261</v>
      </c>
      <c r="BK58" s="30">
        <v>0.98039215686274506</v>
      </c>
      <c r="BL58" s="82">
        <v>1370.4</v>
      </c>
      <c r="BM58" s="50">
        <v>0.79166666666666696</v>
      </c>
      <c r="BN58" s="30">
        <v>42</v>
      </c>
      <c r="BO58" s="81">
        <v>-0.375</v>
      </c>
      <c r="BP58" s="81">
        <v>0.83</v>
      </c>
      <c r="BQ58" s="81">
        <v>0.75</v>
      </c>
      <c r="BR58" s="80">
        <v>84.2</v>
      </c>
      <c r="BS58" s="81">
        <v>84.2</v>
      </c>
      <c r="BT58" s="81">
        <f t="shared" si="26"/>
        <v>20.661562499999999</v>
      </c>
      <c r="BU58" s="81">
        <f t="shared" si="27"/>
        <v>27759.416911764707</v>
      </c>
      <c r="BV58" s="59"/>
      <c r="BW58" s="35"/>
      <c r="BX58" s="60"/>
      <c r="BY58" s="60"/>
      <c r="BZ58" s="60"/>
      <c r="CA58" s="35"/>
      <c r="CB58" s="60"/>
      <c r="CC58" s="60"/>
      <c r="CD58" s="60"/>
    </row>
    <row r="59" spans="3:82" x14ac:dyDescent="0.25">
      <c r="G59" s="30">
        <v>0.23094688221709006</v>
      </c>
      <c r="H59" s="64">
        <v>72.284999999999997</v>
      </c>
      <c r="I59" s="50">
        <v>0.83333333333333404</v>
      </c>
      <c r="J59" s="30">
        <v>28</v>
      </c>
      <c r="K59" s="81">
        <v>-1</v>
      </c>
      <c r="L59" s="81">
        <v>0.83</v>
      </c>
      <c r="M59" s="81">
        <v>0.75</v>
      </c>
      <c r="N59" s="80">
        <v>82.4</v>
      </c>
      <c r="O59" s="81">
        <v>87.080000000000013</v>
      </c>
      <c r="P59" s="81">
        <f t="shared" si="14"/>
        <v>8.0474999999999959</v>
      </c>
      <c r="Q59" s="81">
        <f t="shared" si="15"/>
        <v>134.34492782909922</v>
      </c>
      <c r="V59" s="30">
        <v>0.7246376811594204</v>
      </c>
      <c r="W59" s="64">
        <v>72.284999999999997</v>
      </c>
      <c r="X59" s="50">
        <v>0.83333333333333404</v>
      </c>
      <c r="Y59" s="30">
        <v>28</v>
      </c>
      <c r="Z59" s="47">
        <v>-1</v>
      </c>
      <c r="AA59" s="47">
        <v>0.5</v>
      </c>
      <c r="AB59" s="47">
        <v>0.75</v>
      </c>
      <c r="AC59" s="47">
        <v>96.8</v>
      </c>
      <c r="AD59" s="46">
        <v>80</v>
      </c>
      <c r="AE59" s="47">
        <f t="shared" si="16"/>
        <v>17.474999999999998</v>
      </c>
      <c r="AF59" s="47">
        <f t="shared" si="17"/>
        <v>915.34809782608681</v>
      </c>
      <c r="AG59" s="81">
        <v>-0.125</v>
      </c>
      <c r="AH59" s="81">
        <v>0.5</v>
      </c>
      <c r="AI59" s="81">
        <v>0.75</v>
      </c>
      <c r="AJ59" s="81">
        <v>98.6</v>
      </c>
      <c r="AK59" s="80">
        <v>80</v>
      </c>
      <c r="AL59" s="81">
        <f t="shared" si="18"/>
        <v>19.153124999999996</v>
      </c>
      <c r="AM59" s="81">
        <f t="shared" si="19"/>
        <v>1003.2490149456521</v>
      </c>
      <c r="AN59" s="47">
        <v>-0.125</v>
      </c>
      <c r="AO59" s="47">
        <v>0.5</v>
      </c>
      <c r="AP59" s="47">
        <v>0.75</v>
      </c>
      <c r="AQ59" s="47">
        <v>95</v>
      </c>
      <c r="AR59" s="46">
        <v>80</v>
      </c>
      <c r="AS59" s="47">
        <f t="shared" si="20"/>
        <v>16.453125</v>
      </c>
      <c r="AT59" s="47">
        <f t="shared" si="21"/>
        <v>861.82184103260875</v>
      </c>
      <c r="AU59" s="81">
        <v>-0.125</v>
      </c>
      <c r="AV59" s="81">
        <v>0.5</v>
      </c>
      <c r="AW59" s="81">
        <v>0.75</v>
      </c>
      <c r="AX59" s="81">
        <v>96.8</v>
      </c>
      <c r="AY59" s="80">
        <v>80</v>
      </c>
      <c r="AZ59" s="81">
        <f t="shared" si="22"/>
        <v>17.803124999999998</v>
      </c>
      <c r="BA59" s="81">
        <f t="shared" si="23"/>
        <v>932.53542798913031</v>
      </c>
      <c r="BB59" s="47">
        <v>-0.125</v>
      </c>
      <c r="BC59" s="47">
        <v>0.5</v>
      </c>
      <c r="BD59" s="47">
        <v>0.75</v>
      </c>
      <c r="BE59" s="47">
        <v>96.8</v>
      </c>
      <c r="BF59" s="46">
        <v>80</v>
      </c>
      <c r="BG59" s="47">
        <f t="shared" si="24"/>
        <v>17.803124999999998</v>
      </c>
      <c r="BH59" s="47">
        <f t="shared" si="25"/>
        <v>932.53542798913043</v>
      </c>
      <c r="BK59" s="30">
        <v>0.98039215686274506</v>
      </c>
      <c r="BL59" s="82">
        <v>1370.4</v>
      </c>
      <c r="BM59" s="50">
        <v>0.83333333333333404</v>
      </c>
      <c r="BN59" s="30">
        <v>28</v>
      </c>
      <c r="BO59" s="81">
        <v>-0.375</v>
      </c>
      <c r="BP59" s="81">
        <v>0.83</v>
      </c>
      <c r="BQ59" s="81">
        <v>0.75</v>
      </c>
      <c r="BR59" s="80">
        <v>82.4</v>
      </c>
      <c r="BS59" s="81">
        <v>82.4</v>
      </c>
      <c r="BT59" s="81">
        <f t="shared" si="26"/>
        <v>11.946562499999999</v>
      </c>
      <c r="BU59" s="81">
        <f t="shared" si="27"/>
        <v>16050.558088235292</v>
      </c>
      <c r="BV59" s="59"/>
      <c r="BW59" s="35"/>
      <c r="BX59" s="60"/>
      <c r="BY59" s="60"/>
      <c r="BZ59" s="60"/>
      <c r="CA59" s="35"/>
      <c r="CB59" s="60"/>
      <c r="CC59" s="60"/>
      <c r="CD59" s="60"/>
    </row>
    <row r="60" spans="3:82" x14ac:dyDescent="0.25">
      <c r="G60" s="30">
        <v>0.23094688221709006</v>
      </c>
      <c r="H60" s="64">
        <v>72.284999999999997</v>
      </c>
      <c r="I60" s="50">
        <v>0.875</v>
      </c>
      <c r="J60" s="30">
        <v>18</v>
      </c>
      <c r="K60" s="81">
        <v>-1</v>
      </c>
      <c r="L60" s="81">
        <v>0.83</v>
      </c>
      <c r="M60" s="81">
        <v>0.75</v>
      </c>
      <c r="N60" s="80">
        <v>82.4</v>
      </c>
      <c r="O60" s="81">
        <v>86.36</v>
      </c>
      <c r="P60" s="81">
        <f t="shared" si="14"/>
        <v>2.3625000000000043</v>
      </c>
      <c r="Q60" s="81">
        <f t="shared" si="15"/>
        <v>39.439564087759877</v>
      </c>
      <c r="V60" s="30">
        <v>0.7246376811594204</v>
      </c>
      <c r="W60" s="64">
        <v>72.284999999999997</v>
      </c>
      <c r="X60" s="50">
        <v>0.875</v>
      </c>
      <c r="Y60" s="30">
        <v>18</v>
      </c>
      <c r="Z60" s="47">
        <v>-1</v>
      </c>
      <c r="AA60" s="47">
        <v>0.5</v>
      </c>
      <c r="AB60" s="47">
        <v>0.75</v>
      </c>
      <c r="AC60" s="47">
        <v>96.8</v>
      </c>
      <c r="AD60" s="46">
        <v>80</v>
      </c>
      <c r="AE60" s="47">
        <f t="shared" si="16"/>
        <v>13.724999999999998</v>
      </c>
      <c r="AF60" s="47">
        <f t="shared" si="17"/>
        <v>718.9214673913043</v>
      </c>
      <c r="AG60" s="81">
        <v>-0.125</v>
      </c>
      <c r="AH60" s="81">
        <v>0.5</v>
      </c>
      <c r="AI60" s="81">
        <v>0.75</v>
      </c>
      <c r="AJ60" s="81">
        <v>98.6</v>
      </c>
      <c r="AK60" s="80">
        <v>80</v>
      </c>
      <c r="AL60" s="81">
        <f t="shared" si="18"/>
        <v>15.403124999999996</v>
      </c>
      <c r="AM60" s="81">
        <f t="shared" si="19"/>
        <v>806.82238451086948</v>
      </c>
      <c r="AN60" s="47">
        <v>-0.125</v>
      </c>
      <c r="AO60" s="47">
        <v>0.5</v>
      </c>
      <c r="AP60" s="47">
        <v>0.75</v>
      </c>
      <c r="AQ60" s="47">
        <v>95</v>
      </c>
      <c r="AR60" s="46">
        <v>80</v>
      </c>
      <c r="AS60" s="47">
        <f t="shared" si="20"/>
        <v>12.703125</v>
      </c>
      <c r="AT60" s="47">
        <f t="shared" si="21"/>
        <v>665.39521059782612</v>
      </c>
      <c r="AU60" s="81">
        <v>-0.125</v>
      </c>
      <c r="AV60" s="81">
        <v>0.5</v>
      </c>
      <c r="AW60" s="81">
        <v>0.75</v>
      </c>
      <c r="AX60" s="81">
        <v>96.8</v>
      </c>
      <c r="AY60" s="80">
        <v>80</v>
      </c>
      <c r="AZ60" s="81">
        <f t="shared" si="22"/>
        <v>14.053124999999998</v>
      </c>
      <c r="BA60" s="81">
        <f t="shared" si="23"/>
        <v>736.1087975543478</v>
      </c>
      <c r="BB60" s="47">
        <v>-0.125</v>
      </c>
      <c r="BC60" s="47">
        <v>0.5</v>
      </c>
      <c r="BD60" s="47">
        <v>0.75</v>
      </c>
      <c r="BE60" s="47">
        <v>96.8</v>
      </c>
      <c r="BF60" s="46">
        <v>80</v>
      </c>
      <c r="BG60" s="47">
        <f t="shared" si="24"/>
        <v>14.053124999999998</v>
      </c>
      <c r="BH60" s="47">
        <f t="shared" si="25"/>
        <v>736.1087975543478</v>
      </c>
      <c r="BK60" s="30">
        <v>0.98039215686274506</v>
      </c>
      <c r="BL60" s="82">
        <v>1370.4</v>
      </c>
      <c r="BM60" s="50">
        <v>0.875</v>
      </c>
      <c r="BN60" s="30">
        <v>18</v>
      </c>
      <c r="BO60" s="81">
        <v>-0.375</v>
      </c>
      <c r="BP60" s="81">
        <v>0.83</v>
      </c>
      <c r="BQ60" s="81">
        <v>0.75</v>
      </c>
      <c r="BR60" s="80">
        <v>82.4</v>
      </c>
      <c r="BS60" s="81">
        <v>80.599999999999994</v>
      </c>
      <c r="BT60" s="81">
        <f t="shared" si="26"/>
        <v>7.0715625000000086</v>
      </c>
      <c r="BU60" s="81">
        <f t="shared" si="27"/>
        <v>9500.8522058823655</v>
      </c>
      <c r="BV60" s="59"/>
      <c r="BW60" s="35"/>
      <c r="BX60" s="60"/>
      <c r="BY60" s="60"/>
      <c r="BZ60" s="60"/>
      <c r="CA60" s="35"/>
      <c r="CB60" s="60"/>
      <c r="CC60" s="60"/>
      <c r="CD60" s="60"/>
    </row>
    <row r="61" spans="3:82" x14ac:dyDescent="0.25">
      <c r="G61" s="30">
        <v>0.23094688221709006</v>
      </c>
      <c r="H61" s="64">
        <v>72.284999999999997</v>
      </c>
      <c r="I61" s="50">
        <v>0.91666666666666696</v>
      </c>
      <c r="J61" s="30">
        <v>12</v>
      </c>
      <c r="K61" s="81">
        <v>-1</v>
      </c>
      <c r="L61" s="81">
        <v>0.83</v>
      </c>
      <c r="M61" s="81">
        <v>0.75</v>
      </c>
      <c r="N61" s="80">
        <v>82.4</v>
      </c>
      <c r="O61" s="81">
        <v>85.460000000000008</v>
      </c>
      <c r="P61" s="81">
        <f t="shared" si="14"/>
        <v>-0.69750000000000245</v>
      </c>
      <c r="Q61" s="81">
        <f t="shared" si="15"/>
        <v>-11.644061778291034</v>
      </c>
      <c r="V61" s="30">
        <v>0.7246376811594204</v>
      </c>
      <c r="W61" s="64">
        <v>72.284999999999997</v>
      </c>
      <c r="X61" s="50">
        <v>0.91666666666666696</v>
      </c>
      <c r="Y61" s="30">
        <v>12</v>
      </c>
      <c r="Z61" s="47">
        <v>-1</v>
      </c>
      <c r="AA61" s="47">
        <v>0.5</v>
      </c>
      <c r="AB61" s="47">
        <v>0.75</v>
      </c>
      <c r="AC61" s="47">
        <v>96.8</v>
      </c>
      <c r="AD61" s="46">
        <v>80</v>
      </c>
      <c r="AE61" s="47">
        <f t="shared" si="16"/>
        <v>11.474999999999998</v>
      </c>
      <c r="AF61" s="47">
        <f t="shared" si="17"/>
        <v>601.06548913043468</v>
      </c>
      <c r="AG61" s="81">
        <v>-0.125</v>
      </c>
      <c r="AH61" s="81">
        <v>0.5</v>
      </c>
      <c r="AI61" s="81">
        <v>0.75</v>
      </c>
      <c r="AJ61" s="81">
        <v>98.6</v>
      </c>
      <c r="AK61" s="80">
        <v>80</v>
      </c>
      <c r="AL61" s="81">
        <f t="shared" si="18"/>
        <v>13.153124999999996</v>
      </c>
      <c r="AM61" s="81">
        <f t="shared" si="19"/>
        <v>688.96640624999986</v>
      </c>
      <c r="AN61" s="47">
        <v>-0.125</v>
      </c>
      <c r="AO61" s="47">
        <v>0.5</v>
      </c>
      <c r="AP61" s="47">
        <v>0.75</v>
      </c>
      <c r="AQ61" s="47">
        <v>95</v>
      </c>
      <c r="AR61" s="46">
        <v>80</v>
      </c>
      <c r="AS61" s="47">
        <f t="shared" si="20"/>
        <v>10.453125</v>
      </c>
      <c r="AT61" s="47">
        <f t="shared" si="21"/>
        <v>547.53923233695662</v>
      </c>
      <c r="AU61" s="81">
        <v>-0.125</v>
      </c>
      <c r="AV61" s="81">
        <v>0.5</v>
      </c>
      <c r="AW61" s="81">
        <v>0.75</v>
      </c>
      <c r="AX61" s="81">
        <v>96.8</v>
      </c>
      <c r="AY61" s="80">
        <v>80</v>
      </c>
      <c r="AZ61" s="81">
        <f t="shared" si="22"/>
        <v>11.803124999999998</v>
      </c>
      <c r="BA61" s="81">
        <f t="shared" si="23"/>
        <v>618.25281929347818</v>
      </c>
      <c r="BB61" s="47">
        <v>-0.125</v>
      </c>
      <c r="BC61" s="47">
        <v>0.5</v>
      </c>
      <c r="BD61" s="47">
        <v>0.75</v>
      </c>
      <c r="BE61" s="47">
        <v>96.8</v>
      </c>
      <c r="BF61" s="46">
        <v>80</v>
      </c>
      <c r="BG61" s="47">
        <f t="shared" si="24"/>
        <v>11.803124999999998</v>
      </c>
      <c r="BH61" s="47">
        <f t="shared" si="25"/>
        <v>618.25281929347818</v>
      </c>
      <c r="BK61" s="30">
        <v>0.98039215686274506</v>
      </c>
      <c r="BL61" s="82">
        <v>1370.4</v>
      </c>
      <c r="BM61" s="50">
        <v>0.91666666666666696</v>
      </c>
      <c r="BN61" s="30">
        <v>12</v>
      </c>
      <c r="BO61" s="81">
        <v>-0.375</v>
      </c>
      <c r="BP61" s="81">
        <v>0.83</v>
      </c>
      <c r="BQ61" s="81">
        <v>0.75</v>
      </c>
      <c r="BR61" s="80">
        <v>82.4</v>
      </c>
      <c r="BS61" s="81">
        <v>78.8</v>
      </c>
      <c r="BT61" s="81">
        <f t="shared" si="26"/>
        <v>4.6865625000000062</v>
      </c>
      <c r="BU61" s="81">
        <f t="shared" si="27"/>
        <v>6296.5345588235386</v>
      </c>
      <c r="BV61" s="59"/>
      <c r="BW61" s="35"/>
      <c r="BX61" s="60"/>
      <c r="BY61" s="60"/>
      <c r="BZ61" s="60"/>
      <c r="CA61" s="35"/>
      <c r="CB61" s="60"/>
      <c r="CC61" s="60"/>
      <c r="CD61" s="60"/>
    </row>
    <row r="62" spans="3:82" x14ac:dyDescent="0.25">
      <c r="G62" s="30">
        <v>0.23094688221709006</v>
      </c>
      <c r="H62" s="64">
        <v>72.284999999999997</v>
      </c>
      <c r="I62" s="50">
        <v>0.95833333333333404</v>
      </c>
      <c r="J62" s="30">
        <v>8</v>
      </c>
      <c r="K62" s="81">
        <v>-1</v>
      </c>
      <c r="L62" s="81">
        <v>0.83</v>
      </c>
      <c r="M62" s="81">
        <v>0.75</v>
      </c>
      <c r="N62" s="80">
        <v>84.2</v>
      </c>
      <c r="O62" s="81">
        <v>85.1</v>
      </c>
      <c r="P62" s="81">
        <f t="shared" si="14"/>
        <v>-1.5674999999999939</v>
      </c>
      <c r="Q62" s="81">
        <f t="shared" si="15"/>
        <v>-26.167837759815139</v>
      </c>
      <c r="V62" s="30">
        <v>0.7246376811594204</v>
      </c>
      <c r="W62" s="64">
        <v>72.284999999999997</v>
      </c>
      <c r="X62" s="50">
        <v>0.95833333333333404</v>
      </c>
      <c r="Y62" s="30">
        <v>8</v>
      </c>
      <c r="Z62" s="47">
        <v>-1</v>
      </c>
      <c r="AA62" s="47">
        <v>0.5</v>
      </c>
      <c r="AB62" s="47">
        <v>0.75</v>
      </c>
      <c r="AC62" s="47">
        <v>96.8</v>
      </c>
      <c r="AD62" s="46">
        <v>80</v>
      </c>
      <c r="AE62" s="47">
        <f t="shared" si="16"/>
        <v>9.9749999999999979</v>
      </c>
      <c r="AF62" s="47">
        <f t="shared" si="17"/>
        <v>522.49483695652168</v>
      </c>
      <c r="AG62" s="81">
        <v>-0.125</v>
      </c>
      <c r="AH62" s="81">
        <v>0.5</v>
      </c>
      <c r="AI62" s="81">
        <v>0.75</v>
      </c>
      <c r="AJ62" s="81">
        <v>98.6</v>
      </c>
      <c r="AK62" s="80">
        <v>80</v>
      </c>
      <c r="AL62" s="81">
        <f t="shared" si="18"/>
        <v>11.653124999999996</v>
      </c>
      <c r="AM62" s="81">
        <f t="shared" si="19"/>
        <v>610.39575407608686</v>
      </c>
      <c r="AN62" s="47">
        <v>-0.125</v>
      </c>
      <c r="AO62" s="47">
        <v>0.5</v>
      </c>
      <c r="AP62" s="47">
        <v>0.75</v>
      </c>
      <c r="AQ62" s="47">
        <v>95</v>
      </c>
      <c r="AR62" s="46">
        <v>80</v>
      </c>
      <c r="AS62" s="47">
        <f t="shared" si="20"/>
        <v>8.953125</v>
      </c>
      <c r="AT62" s="47">
        <f t="shared" si="21"/>
        <v>468.96858016304355</v>
      </c>
      <c r="AU62" s="81">
        <v>-0.125</v>
      </c>
      <c r="AV62" s="81">
        <v>0.5</v>
      </c>
      <c r="AW62" s="81">
        <v>0.75</v>
      </c>
      <c r="AX62" s="81">
        <v>96.8</v>
      </c>
      <c r="AY62" s="80">
        <v>80</v>
      </c>
      <c r="AZ62" s="81">
        <f t="shared" si="22"/>
        <v>10.303124999999998</v>
      </c>
      <c r="BA62" s="81">
        <f t="shared" si="23"/>
        <v>539.68216711956518</v>
      </c>
      <c r="BB62" s="47">
        <v>-0.125</v>
      </c>
      <c r="BC62" s="47">
        <v>0.5</v>
      </c>
      <c r="BD62" s="47">
        <v>0.75</v>
      </c>
      <c r="BE62" s="47">
        <v>96.8</v>
      </c>
      <c r="BF62" s="46">
        <v>80</v>
      </c>
      <c r="BG62" s="47">
        <f t="shared" si="24"/>
        <v>10.303124999999998</v>
      </c>
      <c r="BH62" s="47">
        <f t="shared" si="25"/>
        <v>539.68216711956518</v>
      </c>
      <c r="BK62" s="30">
        <v>0.98039215686274506</v>
      </c>
      <c r="BL62" s="82">
        <v>1370.4</v>
      </c>
      <c r="BM62" s="50">
        <v>0.95833333333333404</v>
      </c>
      <c r="BN62" s="30">
        <v>8</v>
      </c>
      <c r="BO62" s="81">
        <v>-0.375</v>
      </c>
      <c r="BP62" s="81">
        <v>0.83</v>
      </c>
      <c r="BQ62" s="81">
        <v>0.75</v>
      </c>
      <c r="BR62" s="80">
        <v>84.2</v>
      </c>
      <c r="BS62" s="81">
        <v>78.8</v>
      </c>
      <c r="BT62" s="81">
        <f t="shared" si="26"/>
        <v>3.5465625000000038</v>
      </c>
      <c r="BU62" s="81">
        <f t="shared" si="27"/>
        <v>4764.91102941177</v>
      </c>
      <c r="BV62" s="59"/>
      <c r="BW62" s="35"/>
      <c r="BX62" s="60"/>
      <c r="BY62" s="60"/>
      <c r="BZ62" s="60"/>
      <c r="CA62" s="35"/>
      <c r="CB62" s="60"/>
      <c r="CC62" s="60"/>
      <c r="CD62" s="60"/>
    </row>
    <row r="63" spans="3:82" x14ac:dyDescent="0.25">
      <c r="G63" s="30">
        <v>0.23094688221709006</v>
      </c>
      <c r="H63" s="64">
        <v>72.284999999999997</v>
      </c>
      <c r="I63" s="50">
        <v>1</v>
      </c>
      <c r="J63" s="30">
        <v>5</v>
      </c>
      <c r="K63" s="81">
        <v>-1</v>
      </c>
      <c r="L63" s="81">
        <v>0.83</v>
      </c>
      <c r="M63" s="81">
        <v>0.75</v>
      </c>
      <c r="N63" s="80">
        <v>84.2</v>
      </c>
      <c r="O63" s="81">
        <v>85.1</v>
      </c>
      <c r="P63" s="81">
        <f t="shared" si="14"/>
        <v>-3.4349999999999934</v>
      </c>
      <c r="Q63" s="81">
        <f t="shared" si="15"/>
        <v>-57.343874133949072</v>
      </c>
      <c r="V63" s="30">
        <v>0.7246376811594204</v>
      </c>
      <c r="W63" s="64">
        <v>72.284999999999997</v>
      </c>
      <c r="X63" s="50">
        <v>1</v>
      </c>
      <c r="Y63" s="30">
        <v>5</v>
      </c>
      <c r="Z63" s="47">
        <v>-1</v>
      </c>
      <c r="AA63" s="47">
        <v>0.5</v>
      </c>
      <c r="AB63" s="47">
        <v>0.75</v>
      </c>
      <c r="AC63" s="47">
        <v>96.8</v>
      </c>
      <c r="AD63" s="46">
        <v>80</v>
      </c>
      <c r="AE63" s="47">
        <f t="shared" si="16"/>
        <v>8.8499999999999979</v>
      </c>
      <c r="AF63" s="47">
        <f t="shared" si="17"/>
        <v>463.56684782608687</v>
      </c>
      <c r="AG63" s="81">
        <v>-0.125</v>
      </c>
      <c r="AH63" s="81">
        <v>0.5</v>
      </c>
      <c r="AI63" s="81">
        <v>0.75</v>
      </c>
      <c r="AJ63" s="81">
        <v>98.6</v>
      </c>
      <c r="AK63" s="80">
        <v>80</v>
      </c>
      <c r="AL63" s="81">
        <f t="shared" si="18"/>
        <v>10.528124999999996</v>
      </c>
      <c r="AM63" s="81">
        <f t="shared" si="19"/>
        <v>551.46776494565199</v>
      </c>
      <c r="AN63" s="47">
        <v>-0.125</v>
      </c>
      <c r="AO63" s="47">
        <v>0.5</v>
      </c>
      <c r="AP63" s="47">
        <v>0.75</v>
      </c>
      <c r="AQ63" s="47">
        <v>95</v>
      </c>
      <c r="AR63" s="46">
        <v>80</v>
      </c>
      <c r="AS63" s="47">
        <f t="shared" si="20"/>
        <v>7.828125</v>
      </c>
      <c r="AT63" s="47">
        <f t="shared" si="21"/>
        <v>410.04059103260869</v>
      </c>
      <c r="AU63" s="81">
        <v>-0.125</v>
      </c>
      <c r="AV63" s="81">
        <v>0.5</v>
      </c>
      <c r="AW63" s="81">
        <v>0.75</v>
      </c>
      <c r="AX63" s="81">
        <v>96.8</v>
      </c>
      <c r="AY63" s="80">
        <v>80</v>
      </c>
      <c r="AZ63" s="81">
        <f t="shared" si="22"/>
        <v>9.1781249999999979</v>
      </c>
      <c r="BA63" s="81">
        <f t="shared" si="23"/>
        <v>480.75417798913037</v>
      </c>
      <c r="BB63" s="47">
        <v>-0.125</v>
      </c>
      <c r="BC63" s="47">
        <v>0.5</v>
      </c>
      <c r="BD63" s="47">
        <v>0.75</v>
      </c>
      <c r="BE63" s="47">
        <v>96.8</v>
      </c>
      <c r="BF63" s="46">
        <v>80</v>
      </c>
      <c r="BG63" s="47">
        <f t="shared" si="24"/>
        <v>9.1781249999999979</v>
      </c>
      <c r="BH63" s="47">
        <f t="shared" si="25"/>
        <v>480.75417798913037</v>
      </c>
      <c r="BK63" s="30">
        <v>0.98039215686274506</v>
      </c>
      <c r="BL63" s="82">
        <v>1370.4</v>
      </c>
      <c r="BM63" s="50">
        <v>1</v>
      </c>
      <c r="BN63" s="30">
        <v>5</v>
      </c>
      <c r="BO63" s="81">
        <v>-0.375</v>
      </c>
      <c r="BP63" s="81">
        <v>0.83</v>
      </c>
      <c r="BQ63" s="81">
        <v>0.75</v>
      </c>
      <c r="BR63" s="80">
        <v>84.2</v>
      </c>
      <c r="BS63" s="81">
        <v>78.8</v>
      </c>
      <c r="BT63" s="81">
        <f t="shared" si="26"/>
        <v>1.6790625000000041</v>
      </c>
      <c r="BU63" s="81">
        <f t="shared" si="27"/>
        <v>2255.8698529411818</v>
      </c>
      <c r="BV63" s="59"/>
      <c r="BW63" s="35"/>
      <c r="BX63" s="60"/>
      <c r="BY63" s="60"/>
      <c r="BZ63" s="60"/>
      <c r="CA63" s="35"/>
      <c r="CB63" s="60"/>
      <c r="CC63" s="60"/>
      <c r="CD63" s="60"/>
    </row>
    <row r="64" spans="3:82" x14ac:dyDescent="0.25">
      <c r="C64" s="51"/>
      <c r="D64" s="51"/>
      <c r="E64" s="51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60"/>
      <c r="Q64" s="60"/>
      <c r="R64" s="51"/>
      <c r="AE64" s="83"/>
      <c r="AF64" s="83"/>
      <c r="AG64" s="84"/>
      <c r="AH64" s="84"/>
      <c r="AI64" s="84"/>
      <c r="AJ64" s="84"/>
      <c r="AK64" s="84"/>
      <c r="AL64" s="83"/>
      <c r="AM64" s="83"/>
      <c r="AN64" s="84"/>
      <c r="AO64" s="84"/>
      <c r="AP64" s="84"/>
      <c r="AQ64" s="84"/>
      <c r="AR64" s="84"/>
      <c r="AS64" s="83"/>
      <c r="AT64" s="83"/>
      <c r="AU64" s="84"/>
      <c r="AV64" s="84"/>
      <c r="AW64" s="84"/>
      <c r="AX64" s="84"/>
      <c r="AY64" s="84"/>
      <c r="AZ64" s="83"/>
      <c r="BA64" s="83"/>
      <c r="BB64" s="84"/>
      <c r="BC64" s="84"/>
      <c r="BD64" s="84"/>
      <c r="BE64" s="84"/>
      <c r="BF64" s="84"/>
      <c r="BG64" s="83"/>
      <c r="BH64" s="83"/>
      <c r="BT64" s="83"/>
      <c r="BU64" s="83"/>
      <c r="BV64" s="52"/>
      <c r="BW64" s="52"/>
      <c r="BX64" s="52"/>
      <c r="BY64" s="52"/>
      <c r="BZ64" s="52"/>
      <c r="CA64" s="52"/>
      <c r="CB64" s="52"/>
      <c r="CC64" s="60"/>
      <c r="CD64" s="60"/>
    </row>
    <row r="65" spans="3:82" x14ac:dyDescent="0.25">
      <c r="C65" s="51"/>
      <c r="D65" s="51"/>
      <c r="E65" s="51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60"/>
      <c r="Q65" s="60"/>
      <c r="R65" s="51"/>
      <c r="AE65" s="83"/>
      <c r="AF65" s="83"/>
      <c r="AG65" s="84"/>
      <c r="AH65" s="84"/>
      <c r="AI65" s="84"/>
      <c r="AJ65" s="84"/>
      <c r="AK65" s="84"/>
      <c r="AL65" s="83"/>
      <c r="AM65" s="83"/>
      <c r="AN65" s="84"/>
      <c r="AO65" s="84"/>
      <c r="AP65" s="84"/>
      <c r="AQ65" s="84"/>
      <c r="AR65" s="84"/>
      <c r="AS65" s="83"/>
      <c r="AT65" s="83"/>
      <c r="AU65" s="84"/>
      <c r="AV65" s="84"/>
      <c r="AW65" s="84"/>
      <c r="AX65" s="84"/>
      <c r="AY65" s="84"/>
      <c r="AZ65" s="83"/>
      <c r="BA65" s="83"/>
      <c r="BB65" s="84"/>
      <c r="BC65" s="84"/>
      <c r="BD65" s="84"/>
      <c r="BE65" s="84"/>
      <c r="BF65" s="84"/>
      <c r="BG65" s="83"/>
      <c r="BH65" s="83"/>
      <c r="BT65" s="83"/>
      <c r="BU65" s="83"/>
      <c r="BV65" s="52"/>
      <c r="BW65" s="52"/>
      <c r="BX65" s="52"/>
      <c r="BY65" s="52"/>
      <c r="BZ65" s="52"/>
      <c r="CA65" s="52"/>
      <c r="CB65" s="52"/>
      <c r="CC65" s="60"/>
      <c r="CD65" s="60"/>
    </row>
    <row r="66" spans="3:82" x14ac:dyDescent="0.25">
      <c r="C66" s="5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52"/>
      <c r="P66" s="60"/>
      <c r="Q66" s="60"/>
      <c r="R66" s="51"/>
      <c r="V66" s="88" t="s">
        <v>21</v>
      </c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90"/>
      <c r="BT66" s="83"/>
      <c r="BU66" s="83"/>
      <c r="BV66" s="52"/>
      <c r="BW66" s="52"/>
      <c r="BX66" s="52"/>
      <c r="BY66" s="52"/>
      <c r="BZ66" s="52"/>
      <c r="CA66" s="52"/>
      <c r="CB66" s="52"/>
      <c r="CC66" s="60"/>
      <c r="CD66" s="60"/>
    </row>
    <row r="67" spans="3:82" x14ac:dyDescent="0.25">
      <c r="K67" s="91" t="s">
        <v>74</v>
      </c>
      <c r="L67" s="91"/>
      <c r="M67" s="91"/>
      <c r="N67" s="91"/>
      <c r="O67" s="91"/>
      <c r="P67" s="91"/>
      <c r="Q67" s="91"/>
      <c r="V67" s="30"/>
      <c r="W67" s="30"/>
      <c r="X67" s="30"/>
      <c r="Y67" s="30"/>
      <c r="Z67" s="40" t="s">
        <v>0</v>
      </c>
      <c r="AA67" s="41"/>
      <c r="AB67" s="41"/>
      <c r="AC67" s="41"/>
      <c r="AD67" s="41"/>
      <c r="AE67" s="41"/>
      <c r="AF67" s="42"/>
      <c r="AG67" s="76" t="s">
        <v>1</v>
      </c>
      <c r="AH67" s="77"/>
      <c r="AI67" s="77"/>
      <c r="AJ67" s="77"/>
      <c r="AK67" s="77"/>
      <c r="AL67" s="77"/>
      <c r="AM67" s="78"/>
      <c r="AN67" s="40" t="s">
        <v>2</v>
      </c>
      <c r="AO67" s="41"/>
      <c r="AP67" s="41"/>
      <c r="AQ67" s="41"/>
      <c r="AR67" s="41"/>
      <c r="AS67" s="41"/>
      <c r="AT67" s="42"/>
      <c r="AU67" s="76" t="s">
        <v>3</v>
      </c>
      <c r="AV67" s="77"/>
      <c r="AW67" s="77"/>
      <c r="AX67" s="77"/>
      <c r="AY67" s="77"/>
      <c r="AZ67" s="77"/>
      <c r="BA67" s="78"/>
      <c r="BB67" s="40" t="s">
        <v>4</v>
      </c>
      <c r="BC67" s="41"/>
      <c r="BD67" s="41"/>
      <c r="BE67" s="41"/>
      <c r="BF67" s="41"/>
      <c r="BG67" s="41"/>
      <c r="BH67" s="42"/>
      <c r="BK67" s="79"/>
      <c r="BL67" s="79"/>
      <c r="BM67" s="79"/>
      <c r="BN67" s="79"/>
      <c r="BO67" s="76" t="s">
        <v>62</v>
      </c>
      <c r="BP67" s="77"/>
      <c r="BQ67" s="77"/>
      <c r="BR67" s="77"/>
      <c r="BS67" s="77"/>
      <c r="BT67" s="77"/>
      <c r="BU67" s="78"/>
      <c r="BV67" s="35"/>
      <c r="BW67" s="35"/>
      <c r="BX67" s="87"/>
      <c r="BY67" s="87"/>
      <c r="BZ67" s="87"/>
      <c r="CA67" s="87"/>
      <c r="CB67" s="87"/>
      <c r="CC67" s="87"/>
      <c r="CD67" s="87"/>
    </row>
    <row r="68" spans="3:82" x14ac:dyDescent="0.25">
      <c r="G68" s="30" t="s">
        <v>27</v>
      </c>
      <c r="H68" s="30" t="s">
        <v>26</v>
      </c>
      <c r="I68" s="30" t="s">
        <v>14</v>
      </c>
      <c r="J68" s="30" t="s">
        <v>15</v>
      </c>
      <c r="K68" s="80" t="s">
        <v>16</v>
      </c>
      <c r="L68" s="80" t="s">
        <v>17</v>
      </c>
      <c r="M68" s="80" t="s">
        <v>61</v>
      </c>
      <c r="N68" s="80" t="s">
        <v>18</v>
      </c>
      <c r="O68" s="81" t="s">
        <v>25</v>
      </c>
      <c r="P68" s="81" t="s">
        <v>19</v>
      </c>
      <c r="Q68" s="81" t="s">
        <v>20</v>
      </c>
      <c r="V68" s="30" t="s">
        <v>27</v>
      </c>
      <c r="W68" s="30" t="s">
        <v>26</v>
      </c>
      <c r="X68" s="30" t="s">
        <v>14</v>
      </c>
      <c r="Y68" s="30" t="s">
        <v>15</v>
      </c>
      <c r="Z68" s="46" t="s">
        <v>16</v>
      </c>
      <c r="AA68" s="46" t="s">
        <v>17</v>
      </c>
      <c r="AB68" s="46" t="s">
        <v>61</v>
      </c>
      <c r="AC68" s="46" t="s">
        <v>18</v>
      </c>
      <c r="AD68" s="47" t="s">
        <v>25</v>
      </c>
      <c r="AE68" s="47" t="s">
        <v>19</v>
      </c>
      <c r="AF68" s="47" t="s">
        <v>20</v>
      </c>
      <c r="AG68" s="81" t="s">
        <v>16</v>
      </c>
      <c r="AH68" s="80" t="s">
        <v>17</v>
      </c>
      <c r="AI68" s="80" t="s">
        <v>61</v>
      </c>
      <c r="AJ68" s="81" t="s">
        <v>18</v>
      </c>
      <c r="AK68" s="81" t="s">
        <v>25</v>
      </c>
      <c r="AL68" s="81" t="s">
        <v>19</v>
      </c>
      <c r="AM68" s="81" t="s">
        <v>20</v>
      </c>
      <c r="AN68" s="46" t="s">
        <v>16</v>
      </c>
      <c r="AO68" s="46" t="s">
        <v>17</v>
      </c>
      <c r="AP68" s="46" t="s">
        <v>61</v>
      </c>
      <c r="AQ68" s="46" t="s">
        <v>18</v>
      </c>
      <c r="AR68" s="47" t="s">
        <v>25</v>
      </c>
      <c r="AS68" s="47" t="s">
        <v>19</v>
      </c>
      <c r="AT68" s="47" t="s">
        <v>20</v>
      </c>
      <c r="AU68" s="80" t="s">
        <v>16</v>
      </c>
      <c r="AV68" s="80" t="s">
        <v>17</v>
      </c>
      <c r="AW68" s="80" t="s">
        <v>61</v>
      </c>
      <c r="AX68" s="80" t="s">
        <v>18</v>
      </c>
      <c r="AY68" s="81" t="s">
        <v>25</v>
      </c>
      <c r="AZ68" s="81" t="s">
        <v>19</v>
      </c>
      <c r="BA68" s="81" t="s">
        <v>20</v>
      </c>
      <c r="BB68" s="46" t="s">
        <v>16</v>
      </c>
      <c r="BC68" s="46" t="s">
        <v>17</v>
      </c>
      <c r="BD68" s="46" t="s">
        <v>61</v>
      </c>
      <c r="BE68" s="46" t="s">
        <v>18</v>
      </c>
      <c r="BF68" s="47" t="s">
        <v>25</v>
      </c>
      <c r="BG68" s="47" t="s">
        <v>19</v>
      </c>
      <c r="BH68" s="47" t="s">
        <v>20</v>
      </c>
      <c r="BK68" s="30" t="s">
        <v>27</v>
      </c>
      <c r="BL68" s="30" t="s">
        <v>26</v>
      </c>
      <c r="BM68" s="30" t="s">
        <v>14</v>
      </c>
      <c r="BN68" s="30" t="s">
        <v>15</v>
      </c>
      <c r="BO68" s="80" t="s">
        <v>16</v>
      </c>
      <c r="BP68" s="80" t="s">
        <v>17</v>
      </c>
      <c r="BQ68" s="80" t="s">
        <v>61</v>
      </c>
      <c r="BR68" s="80" t="s">
        <v>18</v>
      </c>
      <c r="BS68" s="81" t="s">
        <v>25</v>
      </c>
      <c r="BT68" s="81" t="s">
        <v>19</v>
      </c>
      <c r="BU68" s="81" t="s">
        <v>20</v>
      </c>
      <c r="BV68" s="35"/>
      <c r="BW68" s="35"/>
      <c r="BX68" s="35"/>
      <c r="BY68" s="35"/>
      <c r="BZ68" s="35"/>
      <c r="CA68" s="35"/>
      <c r="CB68" s="60"/>
      <c r="CC68" s="60"/>
      <c r="CD68" s="60"/>
    </row>
    <row r="69" spans="3:82" x14ac:dyDescent="0.25">
      <c r="G69" s="30">
        <v>0.64387674989137877</v>
      </c>
      <c r="H69" s="82">
        <v>385.24</v>
      </c>
      <c r="I69" s="50">
        <v>4.1666666666666664E-2</v>
      </c>
      <c r="J69" s="30">
        <v>2</v>
      </c>
      <c r="K69" s="81">
        <v>-3</v>
      </c>
      <c r="L69" s="81">
        <v>0.83</v>
      </c>
      <c r="M69" s="81">
        <v>0.75</v>
      </c>
      <c r="N69" s="80">
        <v>77</v>
      </c>
      <c r="O69" s="81">
        <v>85.28</v>
      </c>
      <c r="P69" s="81">
        <f t="shared" ref="P69:P92" si="28">((J69+K69)*L69+(78-O69)+(N69-85))*M69</f>
        <v>-12.0825</v>
      </c>
      <c r="Q69" s="81">
        <f t="shared" ref="Q69:Q92" si="29">P69*H69*G69</f>
        <v>-2997.0288335659297</v>
      </c>
      <c r="V69" s="30">
        <v>0.7246376811594204</v>
      </c>
      <c r="W69" s="82">
        <v>385.24</v>
      </c>
      <c r="X69" s="50">
        <v>4.1666666666666664E-2</v>
      </c>
      <c r="Y69" s="30">
        <v>2</v>
      </c>
      <c r="Z69" s="47">
        <v>-3</v>
      </c>
      <c r="AA69" s="47">
        <v>0.5</v>
      </c>
      <c r="AB69" s="47">
        <v>0.75</v>
      </c>
      <c r="AC69" s="47">
        <v>96.8</v>
      </c>
      <c r="AD69" s="46">
        <v>80</v>
      </c>
      <c r="AE69" s="47">
        <f t="shared" ref="AE69:AE92" si="30">((Y69+Z69)*AA69+(78-AD69)+(AC69-85))*AB69</f>
        <v>6.9749999999999979</v>
      </c>
      <c r="AF69" s="47">
        <f t="shared" ref="AF69:AF92" si="31">AE69*W69*V69</f>
        <v>1947.1369565217387</v>
      </c>
      <c r="AG69" s="81">
        <v>0.875</v>
      </c>
      <c r="AH69" s="81">
        <v>0.5</v>
      </c>
      <c r="AI69" s="81">
        <v>0.75</v>
      </c>
      <c r="AJ69" s="81">
        <v>98.6</v>
      </c>
      <c r="AK69" s="80">
        <v>80</v>
      </c>
      <c r="AL69" s="81">
        <f t="shared" ref="AL69:AL92" si="32">((Y69+AG69)*AH69+(78-AK69)+(AJ69-85))*AI69</f>
        <v>9.7781249999999957</v>
      </c>
      <c r="AM69" s="81">
        <f t="shared" ref="AM69:AM92" si="33">V69*W69*AL69</f>
        <v>2729.6557065217385</v>
      </c>
      <c r="AN69" s="47">
        <v>5.875</v>
      </c>
      <c r="AO69" s="47">
        <v>0.5</v>
      </c>
      <c r="AP69" s="47">
        <v>0.75</v>
      </c>
      <c r="AQ69" s="47">
        <v>95</v>
      </c>
      <c r="AR69" s="46">
        <v>80</v>
      </c>
      <c r="AS69" s="47">
        <f t="shared" ref="AS69:AS92" si="34">((Y69+AN69)*AO69+(78-AR69)+(AQ69-85))*AP69</f>
        <v>8.953125</v>
      </c>
      <c r="AT69" s="47">
        <f t="shared" ref="AT69:AT92" si="35">AS69*W69*V69</f>
        <v>2499.3491847826094</v>
      </c>
      <c r="AU69" s="81">
        <v>9.875</v>
      </c>
      <c r="AV69" s="81">
        <v>0.5</v>
      </c>
      <c r="AW69" s="81">
        <v>0.75</v>
      </c>
      <c r="AX69" s="81">
        <v>96.8</v>
      </c>
      <c r="AY69" s="80">
        <v>80</v>
      </c>
      <c r="AZ69" s="81">
        <f t="shared" ref="AZ69:AZ92" si="36">((Y69+AU69)*AV69+(78-AY69)+(AX69-85))*AW69</f>
        <v>11.803124999999998</v>
      </c>
      <c r="BA69" s="81">
        <f t="shared" ref="BA69:BA92" si="37">AZ69*W69*V69</f>
        <v>3294.9535326086957</v>
      </c>
      <c r="BB69" s="47">
        <v>5.875</v>
      </c>
      <c r="BC69" s="47">
        <v>0.5</v>
      </c>
      <c r="BD69" s="47">
        <v>0.75</v>
      </c>
      <c r="BE69" s="47">
        <v>96.8</v>
      </c>
      <c r="BF69" s="46">
        <v>80</v>
      </c>
      <c r="BG69" s="47">
        <f t="shared" ref="BG69:BG92" si="38">((Y69+BB69)*BC69+(78-BF69)+(BE69-85))*BD69</f>
        <v>10.303124999999998</v>
      </c>
      <c r="BH69" s="47">
        <f t="shared" ref="BH69:BH92" si="39">V69*W69*BG69</f>
        <v>2876.2144021739127</v>
      </c>
      <c r="BK69" s="30">
        <v>0.98039215686274506</v>
      </c>
      <c r="BL69" s="82">
        <v>106.56</v>
      </c>
      <c r="BM69" s="50">
        <v>4.1666666666666664E-2</v>
      </c>
      <c r="BN69" s="30">
        <v>2</v>
      </c>
      <c r="BO69" s="81">
        <v>0.875</v>
      </c>
      <c r="BP69" s="81">
        <v>0.83</v>
      </c>
      <c r="BQ69" s="81">
        <v>0.75</v>
      </c>
      <c r="BR69" s="80">
        <v>77</v>
      </c>
      <c r="BS69" s="81">
        <v>78.709999999999994</v>
      </c>
      <c r="BT69" s="81">
        <f t="shared" ref="BT69:BT92" si="40">((BN69+BO69)*BP69+(78-BS69)+(BR69-85))*BQ69</f>
        <v>-4.742812499999995</v>
      </c>
      <c r="BU69" s="81">
        <f t="shared" ref="BU69:BU92" si="41">BT69*BL69*BK69</f>
        <v>-495.48441176470533</v>
      </c>
      <c r="BV69" s="59"/>
      <c r="BW69" s="35"/>
      <c r="BX69" s="60"/>
      <c r="BY69" s="60"/>
      <c r="BZ69" s="60"/>
      <c r="CA69" s="35"/>
      <c r="CB69" s="60"/>
      <c r="CC69" s="60"/>
      <c r="CD69" s="60"/>
    </row>
    <row r="70" spans="3:82" x14ac:dyDescent="0.25">
      <c r="G70" s="30">
        <v>0.64387674989137877</v>
      </c>
      <c r="H70" s="82">
        <v>385.24</v>
      </c>
      <c r="I70" s="50">
        <v>8.3333333333333329E-2</v>
      </c>
      <c r="J70" s="30">
        <v>0</v>
      </c>
      <c r="K70" s="81">
        <v>-3</v>
      </c>
      <c r="L70" s="81">
        <v>0.83</v>
      </c>
      <c r="M70" s="81">
        <v>0.75</v>
      </c>
      <c r="N70" s="80">
        <v>77</v>
      </c>
      <c r="O70" s="81">
        <v>84.74</v>
      </c>
      <c r="P70" s="81">
        <f t="shared" si="28"/>
        <v>-12.922499999999998</v>
      </c>
      <c r="Q70" s="81">
        <f t="shared" si="29"/>
        <v>-3205.3883800335793</v>
      </c>
      <c r="V70" s="30">
        <v>0.7246376811594204</v>
      </c>
      <c r="W70" s="82">
        <v>385.24</v>
      </c>
      <c r="X70" s="50">
        <v>8.3333333333333329E-2</v>
      </c>
      <c r="Y70" s="30">
        <v>0</v>
      </c>
      <c r="Z70" s="47">
        <v>-3</v>
      </c>
      <c r="AA70" s="47">
        <v>0.5</v>
      </c>
      <c r="AB70" s="47">
        <v>0.75</v>
      </c>
      <c r="AC70" s="47">
        <v>96.8</v>
      </c>
      <c r="AD70" s="46">
        <v>80</v>
      </c>
      <c r="AE70" s="47">
        <f t="shared" si="30"/>
        <v>6.2249999999999979</v>
      </c>
      <c r="AF70" s="47">
        <f t="shared" si="31"/>
        <v>1737.7673913043475</v>
      </c>
      <c r="AG70" s="81">
        <v>0.875</v>
      </c>
      <c r="AH70" s="81">
        <v>0.5</v>
      </c>
      <c r="AI70" s="81">
        <v>0.75</v>
      </c>
      <c r="AJ70" s="81">
        <v>98.6</v>
      </c>
      <c r="AK70" s="80">
        <v>80</v>
      </c>
      <c r="AL70" s="81">
        <f t="shared" si="32"/>
        <v>9.0281249999999957</v>
      </c>
      <c r="AM70" s="81">
        <f t="shared" si="33"/>
        <v>2520.286141304347</v>
      </c>
      <c r="AN70" s="47">
        <v>5.875</v>
      </c>
      <c r="AO70" s="47">
        <v>0.5</v>
      </c>
      <c r="AP70" s="47">
        <v>0.75</v>
      </c>
      <c r="AQ70" s="47">
        <v>95</v>
      </c>
      <c r="AR70" s="46">
        <v>80</v>
      </c>
      <c r="AS70" s="47">
        <f t="shared" si="34"/>
        <v>8.203125</v>
      </c>
      <c r="AT70" s="47">
        <f t="shared" si="35"/>
        <v>2289.9796195652179</v>
      </c>
      <c r="AU70" s="81">
        <v>9.875</v>
      </c>
      <c r="AV70" s="81">
        <v>0.5</v>
      </c>
      <c r="AW70" s="81">
        <v>0.75</v>
      </c>
      <c r="AX70" s="81">
        <v>96.8</v>
      </c>
      <c r="AY70" s="80">
        <v>80</v>
      </c>
      <c r="AZ70" s="81">
        <f t="shared" si="36"/>
        <v>11.053124999999998</v>
      </c>
      <c r="BA70" s="81">
        <f t="shared" si="37"/>
        <v>3085.5839673913042</v>
      </c>
      <c r="BB70" s="47">
        <v>5.875</v>
      </c>
      <c r="BC70" s="47">
        <v>0.5</v>
      </c>
      <c r="BD70" s="47">
        <v>0.75</v>
      </c>
      <c r="BE70" s="47">
        <v>96.8</v>
      </c>
      <c r="BF70" s="46">
        <v>80</v>
      </c>
      <c r="BG70" s="47">
        <f t="shared" si="38"/>
        <v>9.5531249999999979</v>
      </c>
      <c r="BH70" s="47">
        <f t="shared" si="39"/>
        <v>2666.8448369565217</v>
      </c>
      <c r="BK70" s="30">
        <v>0.98039215686274506</v>
      </c>
      <c r="BL70" s="82">
        <v>106.56</v>
      </c>
      <c r="BM70" s="50">
        <v>8.3333333333333329E-2</v>
      </c>
      <c r="BN70" s="30">
        <v>0</v>
      </c>
      <c r="BO70" s="81">
        <v>0.875</v>
      </c>
      <c r="BP70" s="81">
        <v>0.83</v>
      </c>
      <c r="BQ70" s="81">
        <v>0.75</v>
      </c>
      <c r="BR70" s="80">
        <v>77</v>
      </c>
      <c r="BS70" s="81">
        <v>78.8</v>
      </c>
      <c r="BT70" s="81">
        <f t="shared" si="40"/>
        <v>-6.0553124999999977</v>
      </c>
      <c r="BU70" s="81">
        <f t="shared" si="41"/>
        <v>-632.60205882352921</v>
      </c>
      <c r="BV70" s="59"/>
      <c r="BW70" s="35"/>
      <c r="BX70" s="60"/>
      <c r="BY70" s="60"/>
      <c r="BZ70" s="60"/>
      <c r="CA70" s="35"/>
      <c r="CB70" s="60"/>
      <c r="CC70" s="60"/>
      <c r="CD70" s="60"/>
    </row>
    <row r="71" spans="3:82" x14ac:dyDescent="0.25">
      <c r="G71" s="30">
        <v>0.64387674989137877</v>
      </c>
      <c r="H71" s="82">
        <v>385.24</v>
      </c>
      <c r="I71" s="50">
        <v>0.125</v>
      </c>
      <c r="J71" s="30">
        <v>-2</v>
      </c>
      <c r="K71" s="81">
        <v>-3</v>
      </c>
      <c r="L71" s="81">
        <v>0.83</v>
      </c>
      <c r="M71" s="81">
        <v>0.75</v>
      </c>
      <c r="N71" s="80">
        <v>80.599999999999994</v>
      </c>
      <c r="O71" s="81">
        <v>84.02</v>
      </c>
      <c r="P71" s="81">
        <f t="shared" si="28"/>
        <v>-10.9275</v>
      </c>
      <c r="Q71" s="81">
        <f t="shared" si="29"/>
        <v>-2710.5344571729111</v>
      </c>
      <c r="V71" s="30">
        <v>0.7246376811594204</v>
      </c>
      <c r="W71" s="82">
        <v>385.24</v>
      </c>
      <c r="X71" s="50">
        <v>0.125</v>
      </c>
      <c r="Y71" s="30">
        <v>-2</v>
      </c>
      <c r="Z71" s="47">
        <v>-3</v>
      </c>
      <c r="AA71" s="47">
        <v>0.5</v>
      </c>
      <c r="AB71" s="47">
        <v>0.75</v>
      </c>
      <c r="AC71" s="47">
        <v>96.8</v>
      </c>
      <c r="AD71" s="46">
        <v>80</v>
      </c>
      <c r="AE71" s="47">
        <f t="shared" si="30"/>
        <v>5.4749999999999979</v>
      </c>
      <c r="AF71" s="47">
        <f t="shared" si="31"/>
        <v>1528.3978260869562</v>
      </c>
      <c r="AG71" s="81">
        <v>0.875</v>
      </c>
      <c r="AH71" s="81">
        <v>0.5</v>
      </c>
      <c r="AI71" s="81">
        <v>0.75</v>
      </c>
      <c r="AJ71" s="81">
        <v>98.6</v>
      </c>
      <c r="AK71" s="80">
        <v>80</v>
      </c>
      <c r="AL71" s="81">
        <f t="shared" si="32"/>
        <v>8.2781249999999957</v>
      </c>
      <c r="AM71" s="81">
        <f t="shared" si="33"/>
        <v>2310.9165760869555</v>
      </c>
      <c r="AN71" s="47">
        <v>5.875</v>
      </c>
      <c r="AO71" s="47">
        <v>0.5</v>
      </c>
      <c r="AP71" s="47">
        <v>0.75</v>
      </c>
      <c r="AQ71" s="47">
        <v>95</v>
      </c>
      <c r="AR71" s="46">
        <v>80</v>
      </c>
      <c r="AS71" s="47">
        <f t="shared" si="34"/>
        <v>7.453125</v>
      </c>
      <c r="AT71" s="47">
        <f t="shared" si="35"/>
        <v>2080.6100543478265</v>
      </c>
      <c r="AU71" s="81">
        <v>9.875</v>
      </c>
      <c r="AV71" s="81">
        <v>0.5</v>
      </c>
      <c r="AW71" s="81">
        <v>0.75</v>
      </c>
      <c r="AX71" s="81">
        <v>96.8</v>
      </c>
      <c r="AY71" s="80">
        <v>80</v>
      </c>
      <c r="AZ71" s="81">
        <f t="shared" si="36"/>
        <v>10.303124999999998</v>
      </c>
      <c r="BA71" s="81">
        <f t="shared" si="37"/>
        <v>2876.2144021739132</v>
      </c>
      <c r="BB71" s="47">
        <v>5.875</v>
      </c>
      <c r="BC71" s="47">
        <v>0.5</v>
      </c>
      <c r="BD71" s="47">
        <v>0.75</v>
      </c>
      <c r="BE71" s="47">
        <v>96.8</v>
      </c>
      <c r="BF71" s="46">
        <v>80</v>
      </c>
      <c r="BG71" s="47">
        <f t="shared" si="38"/>
        <v>8.8031249999999979</v>
      </c>
      <c r="BH71" s="47">
        <f t="shared" si="39"/>
        <v>2457.4752717391302</v>
      </c>
      <c r="BK71" s="30">
        <v>0.98039215686274506</v>
      </c>
      <c r="BL71" s="82">
        <v>106.56</v>
      </c>
      <c r="BM71" s="50">
        <v>0.125</v>
      </c>
      <c r="BN71" s="30">
        <v>-2</v>
      </c>
      <c r="BO71" s="81">
        <v>0.875</v>
      </c>
      <c r="BP71" s="81">
        <v>0.83</v>
      </c>
      <c r="BQ71" s="81">
        <v>0.75</v>
      </c>
      <c r="BR71" s="80">
        <v>80.599999999999994</v>
      </c>
      <c r="BS71" s="81">
        <v>78.8</v>
      </c>
      <c r="BT71" s="81">
        <f t="shared" si="40"/>
        <v>-4.600312500000002</v>
      </c>
      <c r="BU71" s="81">
        <f t="shared" si="41"/>
        <v>-480.59735294117667</v>
      </c>
      <c r="BV71" s="59"/>
      <c r="BW71" s="35"/>
      <c r="BX71" s="60"/>
      <c r="BY71" s="60"/>
      <c r="BZ71" s="60"/>
      <c r="CA71" s="35"/>
      <c r="CB71" s="60"/>
      <c r="CC71" s="60"/>
      <c r="CD71" s="60"/>
    </row>
    <row r="72" spans="3:82" x14ac:dyDescent="0.25">
      <c r="G72" s="30">
        <v>0.64387674989137877</v>
      </c>
      <c r="H72" s="82">
        <v>385.24</v>
      </c>
      <c r="I72" s="50">
        <v>0.16666666666666699</v>
      </c>
      <c r="J72" s="30">
        <v>-3</v>
      </c>
      <c r="K72" s="81">
        <v>-3</v>
      </c>
      <c r="L72" s="81">
        <v>0.83</v>
      </c>
      <c r="M72" s="81">
        <v>0.75</v>
      </c>
      <c r="N72" s="80">
        <v>78.8</v>
      </c>
      <c r="O72" s="81">
        <v>83.48</v>
      </c>
      <c r="P72" s="81">
        <f t="shared" si="28"/>
        <v>-12.495000000000005</v>
      </c>
      <c r="Q72" s="81">
        <f t="shared" si="29"/>
        <v>-3099.3482537062951</v>
      </c>
      <c r="V72" s="30">
        <v>0.7246376811594204</v>
      </c>
      <c r="W72" s="82">
        <v>385.24</v>
      </c>
      <c r="X72" s="50">
        <v>0.16666666666666699</v>
      </c>
      <c r="Y72" s="30">
        <v>-3</v>
      </c>
      <c r="Z72" s="47">
        <v>-3</v>
      </c>
      <c r="AA72" s="47">
        <v>0.5</v>
      </c>
      <c r="AB72" s="47">
        <v>0.75</v>
      </c>
      <c r="AC72" s="47">
        <v>96.8</v>
      </c>
      <c r="AD72" s="46">
        <v>80</v>
      </c>
      <c r="AE72" s="47">
        <f t="shared" si="30"/>
        <v>5.0999999999999979</v>
      </c>
      <c r="AF72" s="47">
        <f t="shared" si="31"/>
        <v>1423.7130434782605</v>
      </c>
      <c r="AG72" s="81">
        <v>0.875</v>
      </c>
      <c r="AH72" s="81">
        <v>0.5</v>
      </c>
      <c r="AI72" s="81">
        <v>0.75</v>
      </c>
      <c r="AJ72" s="81">
        <v>98.6</v>
      </c>
      <c r="AK72" s="80">
        <v>80</v>
      </c>
      <c r="AL72" s="81">
        <f t="shared" si="32"/>
        <v>7.9031249999999957</v>
      </c>
      <c r="AM72" s="81">
        <f t="shared" si="33"/>
        <v>2206.23179347826</v>
      </c>
      <c r="AN72" s="47">
        <v>5.875</v>
      </c>
      <c r="AO72" s="47">
        <v>0.5</v>
      </c>
      <c r="AP72" s="47">
        <v>0.75</v>
      </c>
      <c r="AQ72" s="47">
        <v>95</v>
      </c>
      <c r="AR72" s="46">
        <v>80</v>
      </c>
      <c r="AS72" s="47">
        <f t="shared" si="34"/>
        <v>7.078125</v>
      </c>
      <c r="AT72" s="47">
        <f t="shared" si="35"/>
        <v>1975.9252717391307</v>
      </c>
      <c r="AU72" s="81">
        <v>9.875</v>
      </c>
      <c r="AV72" s="81">
        <v>0.5</v>
      </c>
      <c r="AW72" s="81">
        <v>0.75</v>
      </c>
      <c r="AX72" s="81">
        <v>96.8</v>
      </c>
      <c r="AY72" s="80">
        <v>80</v>
      </c>
      <c r="AZ72" s="81">
        <f t="shared" si="36"/>
        <v>9.9281249999999979</v>
      </c>
      <c r="BA72" s="81">
        <f t="shared" si="37"/>
        <v>2771.5296195652172</v>
      </c>
      <c r="BB72" s="47">
        <v>5.875</v>
      </c>
      <c r="BC72" s="47">
        <v>0.5</v>
      </c>
      <c r="BD72" s="47">
        <v>0.75</v>
      </c>
      <c r="BE72" s="47">
        <v>96.8</v>
      </c>
      <c r="BF72" s="46">
        <v>80</v>
      </c>
      <c r="BG72" s="47">
        <f t="shared" si="38"/>
        <v>8.4281249999999979</v>
      </c>
      <c r="BH72" s="47">
        <f t="shared" si="39"/>
        <v>2352.7904891304347</v>
      </c>
      <c r="BK72" s="30">
        <v>0.98039215686274506</v>
      </c>
      <c r="BL72" s="82">
        <v>106.56</v>
      </c>
      <c r="BM72" s="50">
        <v>0.16666666666666699</v>
      </c>
      <c r="BN72" s="30">
        <v>-3</v>
      </c>
      <c r="BO72" s="81">
        <v>0.875</v>
      </c>
      <c r="BP72" s="81">
        <v>0.83</v>
      </c>
      <c r="BQ72" s="81">
        <v>0.75</v>
      </c>
      <c r="BR72" s="80">
        <v>78.8</v>
      </c>
      <c r="BS72" s="81">
        <v>78</v>
      </c>
      <c r="BT72" s="81">
        <f t="shared" si="40"/>
        <v>-5.9728125000000016</v>
      </c>
      <c r="BU72" s="81">
        <f t="shared" si="41"/>
        <v>-623.98323529411789</v>
      </c>
      <c r="BV72" s="59"/>
      <c r="BW72" s="35"/>
      <c r="BX72" s="60"/>
      <c r="BY72" s="60"/>
      <c r="BZ72" s="60"/>
      <c r="CA72" s="35"/>
      <c r="CB72" s="60"/>
      <c r="CC72" s="60"/>
      <c r="CD72" s="60"/>
    </row>
    <row r="73" spans="3:82" x14ac:dyDescent="0.25">
      <c r="G73" s="30">
        <v>0.64387674989137877</v>
      </c>
      <c r="H73" s="82">
        <v>385.24</v>
      </c>
      <c r="I73" s="50">
        <v>0.20833333333333401</v>
      </c>
      <c r="J73" s="30">
        <v>-4</v>
      </c>
      <c r="K73" s="81">
        <v>-3</v>
      </c>
      <c r="L73" s="81">
        <v>0.83</v>
      </c>
      <c r="M73" s="81">
        <v>0.75</v>
      </c>
      <c r="N73" s="80">
        <v>78.8</v>
      </c>
      <c r="O73" s="81">
        <v>83.3</v>
      </c>
      <c r="P73" s="81">
        <f t="shared" si="28"/>
        <v>-12.982499999999998</v>
      </c>
      <c r="Q73" s="81">
        <f t="shared" si="29"/>
        <v>-3220.2712047812688</v>
      </c>
      <c r="V73" s="30">
        <v>0.7246376811594204</v>
      </c>
      <c r="W73" s="82">
        <v>385.24</v>
      </c>
      <c r="X73" s="50">
        <v>0.20833333333333401</v>
      </c>
      <c r="Y73" s="30">
        <v>-4</v>
      </c>
      <c r="Z73" s="47">
        <v>-3</v>
      </c>
      <c r="AA73" s="47">
        <v>0.5</v>
      </c>
      <c r="AB73" s="47">
        <v>0.75</v>
      </c>
      <c r="AC73" s="47">
        <v>96.8</v>
      </c>
      <c r="AD73" s="46">
        <v>80</v>
      </c>
      <c r="AE73" s="47">
        <f t="shared" si="30"/>
        <v>4.7249999999999979</v>
      </c>
      <c r="AF73" s="47">
        <f t="shared" si="31"/>
        <v>1319.028260869565</v>
      </c>
      <c r="AG73" s="81">
        <v>0.875</v>
      </c>
      <c r="AH73" s="81">
        <v>0.5</v>
      </c>
      <c r="AI73" s="81">
        <v>0.75</v>
      </c>
      <c r="AJ73" s="81">
        <v>98.6</v>
      </c>
      <c r="AK73" s="80">
        <v>80</v>
      </c>
      <c r="AL73" s="81">
        <f t="shared" si="32"/>
        <v>7.5281249999999957</v>
      </c>
      <c r="AM73" s="81">
        <f t="shared" si="33"/>
        <v>2101.5470108695645</v>
      </c>
      <c r="AN73" s="47">
        <v>5.875</v>
      </c>
      <c r="AO73" s="47">
        <v>0.5</v>
      </c>
      <c r="AP73" s="47">
        <v>0.75</v>
      </c>
      <c r="AQ73" s="47">
        <v>95</v>
      </c>
      <c r="AR73" s="46">
        <v>80</v>
      </c>
      <c r="AS73" s="47">
        <f t="shared" si="34"/>
        <v>6.703125</v>
      </c>
      <c r="AT73" s="47">
        <f t="shared" si="35"/>
        <v>1871.240489130435</v>
      </c>
      <c r="AU73" s="81">
        <v>9.875</v>
      </c>
      <c r="AV73" s="81">
        <v>0.5</v>
      </c>
      <c r="AW73" s="81">
        <v>0.75</v>
      </c>
      <c r="AX73" s="81">
        <v>96.8</v>
      </c>
      <c r="AY73" s="80">
        <v>80</v>
      </c>
      <c r="AZ73" s="81">
        <f t="shared" si="36"/>
        <v>9.5531249999999979</v>
      </c>
      <c r="BA73" s="81">
        <f t="shared" si="37"/>
        <v>2666.8448369565217</v>
      </c>
      <c r="BB73" s="47">
        <v>5.875</v>
      </c>
      <c r="BC73" s="47">
        <v>0.5</v>
      </c>
      <c r="BD73" s="47">
        <v>0.75</v>
      </c>
      <c r="BE73" s="47">
        <v>96.8</v>
      </c>
      <c r="BF73" s="46">
        <v>80</v>
      </c>
      <c r="BG73" s="47">
        <f t="shared" si="38"/>
        <v>8.0531249999999979</v>
      </c>
      <c r="BH73" s="47">
        <f t="shared" si="39"/>
        <v>2248.1057065217387</v>
      </c>
      <c r="BK73" s="30">
        <v>0.98039215686274506</v>
      </c>
      <c r="BL73" s="82">
        <v>106.56</v>
      </c>
      <c r="BM73" s="50">
        <v>0.20833333333333401</v>
      </c>
      <c r="BN73" s="30">
        <v>-4</v>
      </c>
      <c r="BO73" s="81">
        <v>0.875</v>
      </c>
      <c r="BP73" s="81">
        <v>0.83</v>
      </c>
      <c r="BQ73" s="81">
        <v>0.75</v>
      </c>
      <c r="BR73" s="80">
        <v>78.8</v>
      </c>
      <c r="BS73" s="81">
        <v>78</v>
      </c>
      <c r="BT73" s="81">
        <f t="shared" si="40"/>
        <v>-6.5953125000000021</v>
      </c>
      <c r="BU73" s="81">
        <f t="shared" si="41"/>
        <v>-689.01617647058845</v>
      </c>
      <c r="BV73" s="59"/>
      <c r="BW73" s="35"/>
      <c r="BX73" s="60"/>
      <c r="BY73" s="60"/>
      <c r="BZ73" s="60"/>
      <c r="CA73" s="35"/>
      <c r="CB73" s="60"/>
      <c r="CC73" s="60"/>
      <c r="CD73" s="60"/>
    </row>
    <row r="74" spans="3:82" x14ac:dyDescent="0.25">
      <c r="G74" s="30">
        <v>0.64387674989137877</v>
      </c>
      <c r="H74" s="82">
        <v>385.24</v>
      </c>
      <c r="I74" s="50">
        <v>0.25</v>
      </c>
      <c r="J74" s="30">
        <v>-4</v>
      </c>
      <c r="K74" s="81">
        <v>-3</v>
      </c>
      <c r="L74" s="81">
        <v>0.83</v>
      </c>
      <c r="M74" s="81">
        <v>0.75</v>
      </c>
      <c r="N74" s="80">
        <v>78.8</v>
      </c>
      <c r="O74" s="81">
        <v>83.3</v>
      </c>
      <c r="P74" s="81">
        <f t="shared" si="28"/>
        <v>-12.982499999999998</v>
      </c>
      <c r="Q74" s="81">
        <f t="shared" si="29"/>
        <v>-3220.2712047812688</v>
      </c>
      <c r="V74" s="30">
        <v>0.7246376811594204</v>
      </c>
      <c r="W74" s="82">
        <v>385.24</v>
      </c>
      <c r="X74" s="50">
        <v>0.25</v>
      </c>
      <c r="Y74" s="30">
        <v>-4</v>
      </c>
      <c r="Z74" s="47">
        <v>-3</v>
      </c>
      <c r="AA74" s="47">
        <v>0.5</v>
      </c>
      <c r="AB74" s="47">
        <v>0.75</v>
      </c>
      <c r="AC74" s="47">
        <v>96.8</v>
      </c>
      <c r="AD74" s="46">
        <v>80</v>
      </c>
      <c r="AE74" s="47">
        <f t="shared" si="30"/>
        <v>4.7249999999999979</v>
      </c>
      <c r="AF74" s="47">
        <f t="shared" si="31"/>
        <v>1319.028260869565</v>
      </c>
      <c r="AG74" s="81">
        <v>0.875</v>
      </c>
      <c r="AH74" s="81">
        <v>0.5</v>
      </c>
      <c r="AI74" s="81">
        <v>0.75</v>
      </c>
      <c r="AJ74" s="81">
        <v>98.6</v>
      </c>
      <c r="AK74" s="80">
        <v>80</v>
      </c>
      <c r="AL74" s="81">
        <f t="shared" si="32"/>
        <v>7.5281249999999957</v>
      </c>
      <c r="AM74" s="81">
        <f t="shared" si="33"/>
        <v>2101.5470108695645</v>
      </c>
      <c r="AN74" s="47">
        <v>5.875</v>
      </c>
      <c r="AO74" s="47">
        <v>0.5</v>
      </c>
      <c r="AP74" s="47">
        <v>0.75</v>
      </c>
      <c r="AQ74" s="47">
        <v>95</v>
      </c>
      <c r="AR74" s="46">
        <v>80</v>
      </c>
      <c r="AS74" s="47">
        <f t="shared" si="34"/>
        <v>6.703125</v>
      </c>
      <c r="AT74" s="47">
        <f t="shared" si="35"/>
        <v>1871.240489130435</v>
      </c>
      <c r="AU74" s="81">
        <v>9.875</v>
      </c>
      <c r="AV74" s="81">
        <v>0.5</v>
      </c>
      <c r="AW74" s="81">
        <v>0.75</v>
      </c>
      <c r="AX74" s="81">
        <v>96.8</v>
      </c>
      <c r="AY74" s="80">
        <v>80</v>
      </c>
      <c r="AZ74" s="81">
        <f t="shared" si="36"/>
        <v>9.5531249999999979</v>
      </c>
      <c r="BA74" s="81">
        <f t="shared" si="37"/>
        <v>2666.8448369565217</v>
      </c>
      <c r="BB74" s="47">
        <v>5.875</v>
      </c>
      <c r="BC74" s="47">
        <v>0.5</v>
      </c>
      <c r="BD74" s="47">
        <v>0.75</v>
      </c>
      <c r="BE74" s="47">
        <v>96.8</v>
      </c>
      <c r="BF74" s="46">
        <v>80</v>
      </c>
      <c r="BG74" s="47">
        <f t="shared" si="38"/>
        <v>8.0531249999999979</v>
      </c>
      <c r="BH74" s="47">
        <f t="shared" si="39"/>
        <v>2248.1057065217387</v>
      </c>
      <c r="BK74" s="30">
        <v>0.98039215686274506</v>
      </c>
      <c r="BL74" s="82">
        <v>106.56</v>
      </c>
      <c r="BM74" s="50">
        <v>0.25</v>
      </c>
      <c r="BN74" s="30">
        <v>-4</v>
      </c>
      <c r="BO74" s="81">
        <v>0.875</v>
      </c>
      <c r="BP74" s="81">
        <v>0.83</v>
      </c>
      <c r="BQ74" s="81">
        <v>0.75</v>
      </c>
      <c r="BR74" s="80">
        <v>78.8</v>
      </c>
      <c r="BS74" s="81">
        <v>78.8</v>
      </c>
      <c r="BT74" s="81">
        <f t="shared" si="40"/>
        <v>-7.1953125</v>
      </c>
      <c r="BU74" s="81">
        <f t="shared" si="41"/>
        <v>-751.69852941176475</v>
      </c>
      <c r="BV74" s="59"/>
      <c r="BW74" s="35"/>
      <c r="BX74" s="60"/>
      <c r="BY74" s="60"/>
      <c r="BZ74" s="60"/>
      <c r="CA74" s="35"/>
      <c r="CB74" s="60"/>
      <c r="CC74" s="60"/>
      <c r="CD74" s="60"/>
    </row>
    <row r="75" spans="3:82" x14ac:dyDescent="0.25">
      <c r="G75" s="30">
        <v>0.64387674989137877</v>
      </c>
      <c r="H75" s="82">
        <v>385.24</v>
      </c>
      <c r="I75" s="50">
        <v>0.29166666666666702</v>
      </c>
      <c r="J75" s="30">
        <v>-1</v>
      </c>
      <c r="K75" s="81">
        <v>-3</v>
      </c>
      <c r="L75" s="81">
        <v>0.83</v>
      </c>
      <c r="M75" s="81">
        <v>0.75</v>
      </c>
      <c r="N75" s="80">
        <v>78.8</v>
      </c>
      <c r="O75" s="81">
        <v>82.94</v>
      </c>
      <c r="P75" s="81">
        <f t="shared" si="28"/>
        <v>-10.845000000000001</v>
      </c>
      <c r="Q75" s="81">
        <f t="shared" si="29"/>
        <v>-2690.0705731448388</v>
      </c>
      <c r="V75" s="30">
        <v>0.7246376811594204</v>
      </c>
      <c r="W75" s="82">
        <v>385.24</v>
      </c>
      <c r="X75" s="50">
        <v>0.29166666666666702</v>
      </c>
      <c r="Y75" s="30">
        <v>-1</v>
      </c>
      <c r="Z75" s="47">
        <v>-3</v>
      </c>
      <c r="AA75" s="47">
        <v>0.5</v>
      </c>
      <c r="AB75" s="47">
        <v>0.75</v>
      </c>
      <c r="AC75" s="47">
        <v>96.8</v>
      </c>
      <c r="AD75" s="46">
        <v>80</v>
      </c>
      <c r="AE75" s="47">
        <f t="shared" si="30"/>
        <v>5.8499999999999979</v>
      </c>
      <c r="AF75" s="47">
        <f t="shared" si="31"/>
        <v>1633.0826086956517</v>
      </c>
      <c r="AG75" s="81">
        <v>0.875</v>
      </c>
      <c r="AH75" s="81">
        <v>0.5</v>
      </c>
      <c r="AI75" s="81">
        <v>0.75</v>
      </c>
      <c r="AJ75" s="81">
        <v>98.6</v>
      </c>
      <c r="AK75" s="80">
        <v>80</v>
      </c>
      <c r="AL75" s="81">
        <f t="shared" si="32"/>
        <v>8.6531249999999957</v>
      </c>
      <c r="AM75" s="81">
        <f t="shared" si="33"/>
        <v>2415.6013586956515</v>
      </c>
      <c r="AN75" s="47">
        <v>5.875</v>
      </c>
      <c r="AO75" s="47">
        <v>0.5</v>
      </c>
      <c r="AP75" s="47">
        <v>0.75</v>
      </c>
      <c r="AQ75" s="47">
        <v>95</v>
      </c>
      <c r="AR75" s="46">
        <v>80</v>
      </c>
      <c r="AS75" s="47">
        <f t="shared" si="34"/>
        <v>7.828125</v>
      </c>
      <c r="AT75" s="47">
        <f t="shared" si="35"/>
        <v>2185.294836956522</v>
      </c>
      <c r="AU75" s="81">
        <v>9.875</v>
      </c>
      <c r="AV75" s="81">
        <v>0.5</v>
      </c>
      <c r="AW75" s="81">
        <v>0.75</v>
      </c>
      <c r="AX75" s="81">
        <v>96.8</v>
      </c>
      <c r="AY75" s="80">
        <v>80</v>
      </c>
      <c r="AZ75" s="81">
        <f t="shared" si="36"/>
        <v>10.678124999999998</v>
      </c>
      <c r="BA75" s="81">
        <f t="shared" si="37"/>
        <v>2980.8991847826087</v>
      </c>
      <c r="BB75" s="47">
        <v>5.875</v>
      </c>
      <c r="BC75" s="47">
        <v>0.5</v>
      </c>
      <c r="BD75" s="47">
        <v>0.75</v>
      </c>
      <c r="BE75" s="47">
        <v>96.8</v>
      </c>
      <c r="BF75" s="46">
        <v>80</v>
      </c>
      <c r="BG75" s="47">
        <f t="shared" si="38"/>
        <v>9.1781249999999979</v>
      </c>
      <c r="BH75" s="47">
        <f t="shared" si="39"/>
        <v>2562.1600543478257</v>
      </c>
      <c r="BK75" s="30">
        <v>0.98039215686274506</v>
      </c>
      <c r="BL75" s="82">
        <v>106.56</v>
      </c>
      <c r="BM75" s="50">
        <v>0.29166666666666702</v>
      </c>
      <c r="BN75" s="30">
        <v>-1</v>
      </c>
      <c r="BO75" s="81">
        <v>0.875</v>
      </c>
      <c r="BP75" s="81">
        <v>0.83</v>
      </c>
      <c r="BQ75" s="81">
        <v>0.75</v>
      </c>
      <c r="BR75" s="80">
        <v>78.8</v>
      </c>
      <c r="BS75" s="81">
        <v>80.599999999999994</v>
      </c>
      <c r="BT75" s="81">
        <f t="shared" si="40"/>
        <v>-6.6778124999999982</v>
      </c>
      <c r="BU75" s="81">
        <f t="shared" si="41"/>
        <v>-697.63499999999976</v>
      </c>
      <c r="BV75" s="59"/>
      <c r="BW75" s="35"/>
      <c r="BX75" s="60"/>
      <c r="BY75" s="60"/>
      <c r="BZ75" s="60"/>
      <c r="CA75" s="35"/>
      <c r="CB75" s="60"/>
      <c r="CC75" s="60"/>
      <c r="CD75" s="60"/>
    </row>
    <row r="76" spans="3:82" x14ac:dyDescent="0.25">
      <c r="G76" s="30">
        <v>0.64387674989137877</v>
      </c>
      <c r="H76" s="82">
        <v>385.24</v>
      </c>
      <c r="I76" s="50">
        <v>0.33333333333333398</v>
      </c>
      <c r="J76" s="30">
        <v>9</v>
      </c>
      <c r="K76" s="81">
        <v>-3</v>
      </c>
      <c r="L76" s="81">
        <v>0.83</v>
      </c>
      <c r="M76" s="81">
        <v>0.75</v>
      </c>
      <c r="N76" s="80">
        <v>78.8</v>
      </c>
      <c r="O76" s="81">
        <v>84.56</v>
      </c>
      <c r="P76" s="81">
        <f t="shared" si="28"/>
        <v>-5.8350000000000044</v>
      </c>
      <c r="Q76" s="81">
        <f t="shared" si="29"/>
        <v>-1447.354706712784</v>
      </c>
      <c r="V76" s="30">
        <v>0.7246376811594204</v>
      </c>
      <c r="W76" s="82">
        <v>385.24</v>
      </c>
      <c r="X76" s="50">
        <v>0.33333333333333398</v>
      </c>
      <c r="Y76" s="30">
        <v>9</v>
      </c>
      <c r="Z76" s="47">
        <v>-3</v>
      </c>
      <c r="AA76" s="47">
        <v>0.5</v>
      </c>
      <c r="AB76" s="47">
        <v>0.75</v>
      </c>
      <c r="AC76" s="47">
        <v>96.8</v>
      </c>
      <c r="AD76" s="46">
        <v>80</v>
      </c>
      <c r="AE76" s="47">
        <f t="shared" si="30"/>
        <v>9.5999999999999979</v>
      </c>
      <c r="AF76" s="47">
        <f t="shared" si="31"/>
        <v>2679.9304347826087</v>
      </c>
      <c r="AG76" s="81">
        <v>0.875</v>
      </c>
      <c r="AH76" s="81">
        <v>0.5</v>
      </c>
      <c r="AI76" s="81">
        <v>0.75</v>
      </c>
      <c r="AJ76" s="81">
        <v>98.6</v>
      </c>
      <c r="AK76" s="80">
        <v>80</v>
      </c>
      <c r="AL76" s="81">
        <f t="shared" si="32"/>
        <v>12.403124999999996</v>
      </c>
      <c r="AM76" s="81">
        <f t="shared" si="33"/>
        <v>3462.449184782608</v>
      </c>
      <c r="AN76" s="47">
        <v>5.875</v>
      </c>
      <c r="AO76" s="47">
        <v>0.5</v>
      </c>
      <c r="AP76" s="47">
        <v>0.75</v>
      </c>
      <c r="AQ76" s="47">
        <v>95</v>
      </c>
      <c r="AR76" s="46">
        <v>80</v>
      </c>
      <c r="AS76" s="47">
        <f t="shared" si="34"/>
        <v>11.578125</v>
      </c>
      <c r="AT76" s="47">
        <f t="shared" si="35"/>
        <v>3232.1426630434789</v>
      </c>
      <c r="AU76" s="81">
        <v>9.875</v>
      </c>
      <c r="AV76" s="81">
        <v>0.5</v>
      </c>
      <c r="AW76" s="81">
        <v>0.75</v>
      </c>
      <c r="AX76" s="81">
        <v>96.8</v>
      </c>
      <c r="AY76" s="80">
        <v>80</v>
      </c>
      <c r="AZ76" s="81">
        <f t="shared" si="36"/>
        <v>14.428124999999998</v>
      </c>
      <c r="BA76" s="81">
        <f t="shared" si="37"/>
        <v>4027.7470108695657</v>
      </c>
      <c r="BB76" s="47">
        <v>5.875</v>
      </c>
      <c r="BC76" s="47">
        <v>0.5</v>
      </c>
      <c r="BD76" s="47">
        <v>0.75</v>
      </c>
      <c r="BE76" s="47">
        <v>96.8</v>
      </c>
      <c r="BF76" s="46">
        <v>80</v>
      </c>
      <c r="BG76" s="47">
        <f t="shared" si="38"/>
        <v>12.928124999999998</v>
      </c>
      <c r="BH76" s="47">
        <f t="shared" si="39"/>
        <v>3609.0078804347827</v>
      </c>
      <c r="BK76" s="30">
        <v>0.98039215686274506</v>
      </c>
      <c r="BL76" s="82">
        <v>106.56</v>
      </c>
      <c r="BM76" s="50">
        <v>0.33333333333333398</v>
      </c>
      <c r="BN76" s="30">
        <v>9</v>
      </c>
      <c r="BO76" s="81">
        <v>0.875</v>
      </c>
      <c r="BP76" s="81">
        <v>0.83</v>
      </c>
      <c r="BQ76" s="81">
        <v>0.75</v>
      </c>
      <c r="BR76" s="80">
        <v>78.8</v>
      </c>
      <c r="BS76" s="81">
        <v>87.8</v>
      </c>
      <c r="BT76" s="81">
        <f t="shared" si="40"/>
        <v>-5.8528125000000006</v>
      </c>
      <c r="BU76" s="81">
        <f t="shared" si="41"/>
        <v>-611.4467647058824</v>
      </c>
      <c r="BV76" s="59"/>
      <c r="BW76" s="35"/>
      <c r="BX76" s="60"/>
      <c r="BY76" s="60"/>
      <c r="BZ76" s="60"/>
      <c r="CA76" s="35"/>
      <c r="CB76" s="60"/>
      <c r="CC76" s="60"/>
      <c r="CD76" s="60"/>
    </row>
    <row r="77" spans="3:82" x14ac:dyDescent="0.25">
      <c r="G77" s="30">
        <v>0.64387674989137877</v>
      </c>
      <c r="H77" s="82">
        <v>385.24</v>
      </c>
      <c r="I77" s="50">
        <v>0.375</v>
      </c>
      <c r="J77" s="30">
        <v>23</v>
      </c>
      <c r="K77" s="81">
        <v>-3</v>
      </c>
      <c r="L77" s="81">
        <v>0.83</v>
      </c>
      <c r="M77" s="81">
        <v>0.75</v>
      </c>
      <c r="N77" s="80">
        <v>78.8</v>
      </c>
      <c r="O77" s="81">
        <v>87.080000000000013</v>
      </c>
      <c r="P77" s="81">
        <f t="shared" si="28"/>
        <v>0.98999999999998689</v>
      </c>
      <c r="Q77" s="81">
        <f t="shared" si="29"/>
        <v>245.56660833686996</v>
      </c>
      <c r="V77" s="30">
        <v>0.7246376811594204</v>
      </c>
      <c r="W77" s="82">
        <v>385.24</v>
      </c>
      <c r="X77" s="50">
        <v>0.375</v>
      </c>
      <c r="Y77" s="30">
        <v>23</v>
      </c>
      <c r="Z77" s="47">
        <v>-3</v>
      </c>
      <c r="AA77" s="47">
        <v>0.5</v>
      </c>
      <c r="AB77" s="47">
        <v>0.75</v>
      </c>
      <c r="AC77" s="47">
        <v>96.8</v>
      </c>
      <c r="AD77" s="46">
        <v>80</v>
      </c>
      <c r="AE77" s="47">
        <f t="shared" si="30"/>
        <v>14.849999999999998</v>
      </c>
      <c r="AF77" s="47">
        <f t="shared" si="31"/>
        <v>4145.5173913043482</v>
      </c>
      <c r="AG77" s="81">
        <v>0.875</v>
      </c>
      <c r="AH77" s="81">
        <v>0.5</v>
      </c>
      <c r="AI77" s="81">
        <v>0.75</v>
      </c>
      <c r="AJ77" s="81">
        <v>98.6</v>
      </c>
      <c r="AK77" s="80">
        <v>80</v>
      </c>
      <c r="AL77" s="81">
        <f t="shared" si="32"/>
        <v>17.653124999999996</v>
      </c>
      <c r="AM77" s="81">
        <f t="shared" si="33"/>
        <v>4928.0361413043474</v>
      </c>
      <c r="AN77" s="47">
        <v>5.875</v>
      </c>
      <c r="AO77" s="47">
        <v>0.5</v>
      </c>
      <c r="AP77" s="47">
        <v>0.75</v>
      </c>
      <c r="AQ77" s="47">
        <v>95</v>
      </c>
      <c r="AR77" s="46">
        <v>80</v>
      </c>
      <c r="AS77" s="47">
        <f t="shared" si="34"/>
        <v>16.828125</v>
      </c>
      <c r="AT77" s="47">
        <f t="shared" si="35"/>
        <v>4697.7296195652179</v>
      </c>
      <c r="AU77" s="81">
        <v>9.875</v>
      </c>
      <c r="AV77" s="81">
        <v>0.5</v>
      </c>
      <c r="AW77" s="81">
        <v>0.75</v>
      </c>
      <c r="AX77" s="81">
        <v>96.8</v>
      </c>
      <c r="AY77" s="80">
        <v>80</v>
      </c>
      <c r="AZ77" s="81">
        <f t="shared" si="36"/>
        <v>19.678124999999998</v>
      </c>
      <c r="BA77" s="81">
        <f t="shared" si="37"/>
        <v>5493.3339673913042</v>
      </c>
      <c r="BB77" s="47">
        <v>5.875</v>
      </c>
      <c r="BC77" s="47">
        <v>0.5</v>
      </c>
      <c r="BD77" s="47">
        <v>0.75</v>
      </c>
      <c r="BE77" s="47">
        <v>96.8</v>
      </c>
      <c r="BF77" s="46">
        <v>80</v>
      </c>
      <c r="BG77" s="47">
        <f t="shared" si="38"/>
        <v>18.178124999999998</v>
      </c>
      <c r="BH77" s="47">
        <f t="shared" si="39"/>
        <v>5074.5948369565222</v>
      </c>
      <c r="BK77" s="30">
        <v>0.98039215686274506</v>
      </c>
      <c r="BL77" s="82">
        <v>106.56</v>
      </c>
      <c r="BM77" s="50">
        <v>0.375</v>
      </c>
      <c r="BN77" s="30">
        <v>23</v>
      </c>
      <c r="BO77" s="81">
        <v>0.875</v>
      </c>
      <c r="BP77" s="81">
        <v>0.83</v>
      </c>
      <c r="BQ77" s="81">
        <v>0.75</v>
      </c>
      <c r="BR77" s="80">
        <v>78.8</v>
      </c>
      <c r="BS77" s="81">
        <v>91.4</v>
      </c>
      <c r="BT77" s="81">
        <f t="shared" si="40"/>
        <v>0.16218749999999371</v>
      </c>
      <c r="BU77" s="81">
        <f t="shared" si="41"/>
        <v>16.943823529411109</v>
      </c>
      <c r="BV77" s="59"/>
      <c r="BW77" s="35"/>
      <c r="BX77" s="60"/>
      <c r="BY77" s="60"/>
      <c r="BZ77" s="60"/>
      <c r="CA77" s="35"/>
      <c r="CB77" s="60"/>
      <c r="CC77" s="60"/>
      <c r="CD77" s="60"/>
    </row>
    <row r="78" spans="3:82" x14ac:dyDescent="0.25">
      <c r="G78" s="30">
        <v>0.64387674989137877</v>
      </c>
      <c r="H78" s="82">
        <v>385.24</v>
      </c>
      <c r="I78" s="50">
        <v>0.41666666666666702</v>
      </c>
      <c r="J78" s="30">
        <v>37</v>
      </c>
      <c r="K78" s="81">
        <v>-3</v>
      </c>
      <c r="L78" s="81">
        <v>0.83</v>
      </c>
      <c r="M78" s="81">
        <v>0.75</v>
      </c>
      <c r="N78" s="80">
        <v>87.8</v>
      </c>
      <c r="O78" s="81">
        <v>92.11999999999999</v>
      </c>
      <c r="P78" s="81">
        <f t="shared" si="28"/>
        <v>12.675000000000004</v>
      </c>
      <c r="Q78" s="81">
        <f t="shared" si="29"/>
        <v>3143.996727949363</v>
      </c>
      <c r="V78" s="30">
        <v>0.7246376811594204</v>
      </c>
      <c r="W78" s="82">
        <v>385.24</v>
      </c>
      <c r="X78" s="50">
        <v>0.41666666666666702</v>
      </c>
      <c r="Y78" s="30">
        <v>37</v>
      </c>
      <c r="Z78" s="47">
        <v>-3</v>
      </c>
      <c r="AA78" s="47">
        <v>0.5</v>
      </c>
      <c r="AB78" s="47">
        <v>0.75</v>
      </c>
      <c r="AC78" s="47">
        <v>96.8</v>
      </c>
      <c r="AD78" s="46">
        <v>80</v>
      </c>
      <c r="AE78" s="47">
        <f t="shared" si="30"/>
        <v>20.099999999999998</v>
      </c>
      <c r="AF78" s="47">
        <f t="shared" si="31"/>
        <v>5611.1043478260872</v>
      </c>
      <c r="AG78" s="81">
        <v>0.875</v>
      </c>
      <c r="AH78" s="81">
        <v>0.5</v>
      </c>
      <c r="AI78" s="81">
        <v>0.75</v>
      </c>
      <c r="AJ78" s="81">
        <v>98.6</v>
      </c>
      <c r="AK78" s="80">
        <v>80</v>
      </c>
      <c r="AL78" s="81">
        <f t="shared" si="32"/>
        <v>22.903124999999996</v>
      </c>
      <c r="AM78" s="81">
        <f t="shared" si="33"/>
        <v>6393.6230978260865</v>
      </c>
      <c r="AN78" s="47">
        <v>5.875</v>
      </c>
      <c r="AO78" s="47">
        <v>0.5</v>
      </c>
      <c r="AP78" s="47">
        <v>0.75</v>
      </c>
      <c r="AQ78" s="47">
        <v>95</v>
      </c>
      <c r="AR78" s="46">
        <v>80</v>
      </c>
      <c r="AS78" s="47">
        <f t="shared" si="34"/>
        <v>22.078125</v>
      </c>
      <c r="AT78" s="47">
        <f t="shared" si="35"/>
        <v>6163.316576086957</v>
      </c>
      <c r="AU78" s="81">
        <v>9.875</v>
      </c>
      <c r="AV78" s="81">
        <v>0.5</v>
      </c>
      <c r="AW78" s="81">
        <v>0.75</v>
      </c>
      <c r="AX78" s="81">
        <v>96.8</v>
      </c>
      <c r="AY78" s="80">
        <v>80</v>
      </c>
      <c r="AZ78" s="81">
        <f t="shared" si="36"/>
        <v>24.928124999999998</v>
      </c>
      <c r="BA78" s="81">
        <f t="shared" si="37"/>
        <v>6958.9209239130441</v>
      </c>
      <c r="BB78" s="47">
        <v>5.875</v>
      </c>
      <c r="BC78" s="47">
        <v>0.5</v>
      </c>
      <c r="BD78" s="47">
        <v>0.75</v>
      </c>
      <c r="BE78" s="47">
        <v>96.8</v>
      </c>
      <c r="BF78" s="46">
        <v>80</v>
      </c>
      <c r="BG78" s="47">
        <f t="shared" si="38"/>
        <v>23.428124999999998</v>
      </c>
      <c r="BH78" s="47">
        <f t="shared" si="39"/>
        <v>6540.1817934782612</v>
      </c>
      <c r="BK78" s="30">
        <v>0.98039215686274506</v>
      </c>
      <c r="BL78" s="82">
        <v>106.56</v>
      </c>
      <c r="BM78" s="50">
        <v>0.41666666666666702</v>
      </c>
      <c r="BN78" s="30">
        <v>37</v>
      </c>
      <c r="BO78" s="81">
        <v>0.875</v>
      </c>
      <c r="BP78" s="81">
        <v>0.83</v>
      </c>
      <c r="BQ78" s="81">
        <v>0.75</v>
      </c>
      <c r="BR78" s="80">
        <v>87.8</v>
      </c>
      <c r="BS78" s="81">
        <v>95</v>
      </c>
      <c r="BT78" s="81">
        <f t="shared" si="40"/>
        <v>12.927187499999995</v>
      </c>
      <c r="BU78" s="81">
        <f t="shared" si="41"/>
        <v>1350.5108823529406</v>
      </c>
      <c r="BV78" s="59"/>
      <c r="BW78" s="35"/>
      <c r="BX78" s="60"/>
      <c r="BY78" s="60"/>
      <c r="BZ78" s="60"/>
      <c r="CA78" s="35"/>
      <c r="CB78" s="60"/>
      <c r="CC78" s="60"/>
      <c r="CD78" s="60"/>
    </row>
    <row r="79" spans="3:82" x14ac:dyDescent="0.25">
      <c r="G79" s="30">
        <v>0.64387674989137877</v>
      </c>
      <c r="H79" s="82">
        <v>385.24</v>
      </c>
      <c r="I79" s="50">
        <v>0.45833333333333398</v>
      </c>
      <c r="J79" s="30">
        <v>50</v>
      </c>
      <c r="K79" s="81">
        <v>-3</v>
      </c>
      <c r="L79" s="81">
        <v>0.83</v>
      </c>
      <c r="M79" s="81">
        <v>0.75</v>
      </c>
      <c r="N79" s="80">
        <v>91.4</v>
      </c>
      <c r="O79" s="81">
        <v>94.82</v>
      </c>
      <c r="P79" s="81">
        <f t="shared" si="28"/>
        <v>21.44250000000001</v>
      </c>
      <c r="Q79" s="81">
        <f t="shared" si="29"/>
        <v>5318.7494942054609</v>
      </c>
      <c r="V79" s="30">
        <v>0.7246376811594204</v>
      </c>
      <c r="W79" s="82">
        <v>385.24</v>
      </c>
      <c r="X79" s="50">
        <v>0.45833333333333398</v>
      </c>
      <c r="Y79" s="30">
        <v>50</v>
      </c>
      <c r="Z79" s="47">
        <v>-3</v>
      </c>
      <c r="AA79" s="47">
        <v>0.5</v>
      </c>
      <c r="AB79" s="47">
        <v>0.75</v>
      </c>
      <c r="AC79" s="47">
        <v>96.8</v>
      </c>
      <c r="AD79" s="46">
        <v>80</v>
      </c>
      <c r="AE79" s="47">
        <f t="shared" si="30"/>
        <v>24.974999999999998</v>
      </c>
      <c r="AF79" s="47">
        <f t="shared" si="31"/>
        <v>6972.0065217391302</v>
      </c>
      <c r="AG79" s="81">
        <v>0.875</v>
      </c>
      <c r="AH79" s="81">
        <v>0.5</v>
      </c>
      <c r="AI79" s="81">
        <v>0.75</v>
      </c>
      <c r="AJ79" s="81">
        <v>98.6</v>
      </c>
      <c r="AK79" s="80">
        <v>80</v>
      </c>
      <c r="AL79" s="81">
        <f t="shared" si="32"/>
        <v>27.778124999999996</v>
      </c>
      <c r="AM79" s="81">
        <f t="shared" si="33"/>
        <v>7754.5252717391304</v>
      </c>
      <c r="AN79" s="47">
        <v>5.875</v>
      </c>
      <c r="AO79" s="47">
        <v>0.5</v>
      </c>
      <c r="AP79" s="47">
        <v>0.75</v>
      </c>
      <c r="AQ79" s="47">
        <v>95</v>
      </c>
      <c r="AR79" s="46">
        <v>80</v>
      </c>
      <c r="AS79" s="47">
        <f t="shared" si="34"/>
        <v>26.953125</v>
      </c>
      <c r="AT79" s="47">
        <f t="shared" si="35"/>
        <v>7524.2187500000009</v>
      </c>
      <c r="AU79" s="81">
        <v>9.875</v>
      </c>
      <c r="AV79" s="81">
        <v>0.5</v>
      </c>
      <c r="AW79" s="81">
        <v>0.75</v>
      </c>
      <c r="AX79" s="81">
        <v>96.8</v>
      </c>
      <c r="AY79" s="80">
        <v>80</v>
      </c>
      <c r="AZ79" s="81">
        <f t="shared" si="36"/>
        <v>29.803124999999998</v>
      </c>
      <c r="BA79" s="81">
        <f t="shared" si="37"/>
        <v>8319.8230978260872</v>
      </c>
      <c r="BB79" s="47">
        <v>5.875</v>
      </c>
      <c r="BC79" s="47">
        <v>0.5</v>
      </c>
      <c r="BD79" s="47">
        <v>0.75</v>
      </c>
      <c r="BE79" s="47">
        <v>96.8</v>
      </c>
      <c r="BF79" s="46">
        <v>80</v>
      </c>
      <c r="BG79" s="47">
        <f t="shared" si="38"/>
        <v>28.303124999999998</v>
      </c>
      <c r="BH79" s="47">
        <f t="shared" si="39"/>
        <v>7901.0839673913051</v>
      </c>
      <c r="BK79" s="30">
        <v>0.98039215686274506</v>
      </c>
      <c r="BL79" s="82">
        <v>106.56</v>
      </c>
      <c r="BM79" s="50">
        <v>0.45833333333333398</v>
      </c>
      <c r="BN79" s="30">
        <v>50</v>
      </c>
      <c r="BO79" s="81">
        <v>0.875</v>
      </c>
      <c r="BP79" s="81">
        <v>0.83</v>
      </c>
      <c r="BQ79" s="81">
        <v>0.75</v>
      </c>
      <c r="BR79" s="80">
        <v>91.4</v>
      </c>
      <c r="BS79" s="81">
        <v>104</v>
      </c>
      <c r="BT79" s="81">
        <f t="shared" si="40"/>
        <v>16.969687500000006</v>
      </c>
      <c r="BU79" s="81">
        <f t="shared" si="41"/>
        <v>1772.8332352941181</v>
      </c>
      <c r="BV79" s="59"/>
      <c r="BW79" s="35"/>
      <c r="BX79" s="60"/>
      <c r="BY79" s="60"/>
      <c r="BZ79" s="60"/>
      <c r="CA79" s="35"/>
      <c r="CB79" s="60"/>
      <c r="CC79" s="60"/>
      <c r="CD79" s="60"/>
    </row>
    <row r="80" spans="3:82" x14ac:dyDescent="0.25">
      <c r="G80" s="30">
        <v>0.64387674989137877</v>
      </c>
      <c r="H80" s="82">
        <v>385.24</v>
      </c>
      <c r="I80" s="50">
        <v>0.5</v>
      </c>
      <c r="J80" s="30">
        <v>62</v>
      </c>
      <c r="K80" s="81">
        <v>-3</v>
      </c>
      <c r="L80" s="81">
        <v>0.83</v>
      </c>
      <c r="M80" s="81">
        <v>0.75</v>
      </c>
      <c r="N80" s="80">
        <v>91.4</v>
      </c>
      <c r="O80" s="81">
        <v>96.080000000000013</v>
      </c>
      <c r="P80" s="81">
        <f t="shared" si="28"/>
        <v>27.967499999999994</v>
      </c>
      <c r="Q80" s="81">
        <f t="shared" si="29"/>
        <v>6937.2566855166669</v>
      </c>
      <c r="V80" s="30">
        <v>0.7246376811594204</v>
      </c>
      <c r="W80" s="82">
        <v>385.24</v>
      </c>
      <c r="X80" s="50">
        <v>0.5</v>
      </c>
      <c r="Y80" s="30">
        <v>62</v>
      </c>
      <c r="Z80" s="47">
        <v>-3</v>
      </c>
      <c r="AA80" s="47">
        <v>0.5</v>
      </c>
      <c r="AB80" s="47">
        <v>0.75</v>
      </c>
      <c r="AC80" s="47">
        <v>96.8</v>
      </c>
      <c r="AD80" s="46">
        <v>80</v>
      </c>
      <c r="AE80" s="47">
        <f t="shared" si="30"/>
        <v>29.474999999999998</v>
      </c>
      <c r="AF80" s="47">
        <f t="shared" si="31"/>
        <v>8228.2239130434791</v>
      </c>
      <c r="AG80" s="81">
        <v>0.875</v>
      </c>
      <c r="AH80" s="81">
        <v>0.5</v>
      </c>
      <c r="AI80" s="81">
        <v>0.75</v>
      </c>
      <c r="AJ80" s="81">
        <v>98.6</v>
      </c>
      <c r="AK80" s="80">
        <v>80</v>
      </c>
      <c r="AL80" s="81">
        <f t="shared" si="32"/>
        <v>32.278124999999996</v>
      </c>
      <c r="AM80" s="81">
        <f t="shared" si="33"/>
        <v>9010.7426630434784</v>
      </c>
      <c r="AN80" s="47">
        <v>5.875</v>
      </c>
      <c r="AO80" s="47">
        <v>0.5</v>
      </c>
      <c r="AP80" s="47">
        <v>0.75</v>
      </c>
      <c r="AQ80" s="47">
        <v>95</v>
      </c>
      <c r="AR80" s="46">
        <v>80</v>
      </c>
      <c r="AS80" s="47">
        <f t="shared" si="34"/>
        <v>31.453125</v>
      </c>
      <c r="AT80" s="47">
        <f t="shared" si="35"/>
        <v>8780.4361413043498</v>
      </c>
      <c r="AU80" s="81">
        <v>9.875</v>
      </c>
      <c r="AV80" s="81">
        <v>0.5</v>
      </c>
      <c r="AW80" s="81">
        <v>0.75</v>
      </c>
      <c r="AX80" s="81">
        <v>96.8</v>
      </c>
      <c r="AY80" s="80">
        <v>80</v>
      </c>
      <c r="AZ80" s="81">
        <f t="shared" si="36"/>
        <v>34.303124999999994</v>
      </c>
      <c r="BA80" s="81">
        <f t="shared" si="37"/>
        <v>9576.0404891304352</v>
      </c>
      <c r="BB80" s="47">
        <v>5.875</v>
      </c>
      <c r="BC80" s="47">
        <v>0.5</v>
      </c>
      <c r="BD80" s="47">
        <v>0.75</v>
      </c>
      <c r="BE80" s="47">
        <v>96.8</v>
      </c>
      <c r="BF80" s="46">
        <v>80</v>
      </c>
      <c r="BG80" s="47">
        <f t="shared" si="38"/>
        <v>32.803124999999994</v>
      </c>
      <c r="BH80" s="47">
        <f t="shared" si="39"/>
        <v>9157.3013586956513</v>
      </c>
      <c r="BK80" s="30">
        <v>0.98039215686274506</v>
      </c>
      <c r="BL80" s="82">
        <v>106.56</v>
      </c>
      <c r="BM80" s="50">
        <v>0.5</v>
      </c>
      <c r="BN80" s="30">
        <v>62</v>
      </c>
      <c r="BO80" s="81">
        <v>0.875</v>
      </c>
      <c r="BP80" s="81">
        <v>0.83</v>
      </c>
      <c r="BQ80" s="81">
        <v>0.75</v>
      </c>
      <c r="BR80" s="80">
        <v>91.4</v>
      </c>
      <c r="BS80" s="81">
        <v>111.2</v>
      </c>
      <c r="BT80" s="81">
        <f t="shared" si="40"/>
        <v>19.039687499999999</v>
      </c>
      <c r="BU80" s="81">
        <f t="shared" si="41"/>
        <v>1989.0873529411763</v>
      </c>
      <c r="BV80" s="59"/>
      <c r="BW80" s="35"/>
      <c r="BX80" s="60"/>
      <c r="BY80" s="60"/>
      <c r="BZ80" s="60"/>
      <c r="CA80" s="35"/>
      <c r="CB80" s="60"/>
      <c r="CC80" s="60"/>
      <c r="CD80" s="60"/>
    </row>
    <row r="81" spans="3:82" x14ac:dyDescent="0.25">
      <c r="G81" s="30">
        <v>0.64387674989137877</v>
      </c>
      <c r="H81" s="82">
        <v>385.24</v>
      </c>
      <c r="I81" s="50">
        <v>0.54166666666666696</v>
      </c>
      <c r="J81" s="30">
        <v>71</v>
      </c>
      <c r="K81" s="81">
        <v>-3</v>
      </c>
      <c r="L81" s="81">
        <v>0.83</v>
      </c>
      <c r="M81" s="81">
        <v>0.75</v>
      </c>
      <c r="N81" s="80">
        <v>93.2</v>
      </c>
      <c r="O81" s="81">
        <v>93.56</v>
      </c>
      <c r="P81" s="81">
        <f t="shared" si="28"/>
        <v>36.81</v>
      </c>
      <c r="Q81" s="81">
        <f t="shared" si="29"/>
        <v>9130.6129827073783</v>
      </c>
      <c r="V81" s="30">
        <v>0.7246376811594204</v>
      </c>
      <c r="W81" s="82">
        <v>385.24</v>
      </c>
      <c r="X81" s="50">
        <v>0.54166666666666696</v>
      </c>
      <c r="Y81" s="30">
        <v>71</v>
      </c>
      <c r="Z81" s="47">
        <v>-3</v>
      </c>
      <c r="AA81" s="47">
        <v>0.5</v>
      </c>
      <c r="AB81" s="47">
        <v>0.75</v>
      </c>
      <c r="AC81" s="47">
        <v>96.8</v>
      </c>
      <c r="AD81" s="46">
        <v>80</v>
      </c>
      <c r="AE81" s="47">
        <f t="shared" si="30"/>
        <v>32.849999999999994</v>
      </c>
      <c r="AF81" s="47">
        <f t="shared" si="31"/>
        <v>9170.3869565217392</v>
      </c>
      <c r="AG81" s="81">
        <v>0.875</v>
      </c>
      <c r="AH81" s="81">
        <v>0.5</v>
      </c>
      <c r="AI81" s="81">
        <v>0.75</v>
      </c>
      <c r="AJ81" s="81">
        <v>98.6</v>
      </c>
      <c r="AK81" s="80">
        <v>80</v>
      </c>
      <c r="AL81" s="81">
        <f t="shared" si="32"/>
        <v>35.653124999999996</v>
      </c>
      <c r="AM81" s="81">
        <f t="shared" si="33"/>
        <v>9952.9057065217403</v>
      </c>
      <c r="AN81" s="47">
        <v>5.875</v>
      </c>
      <c r="AO81" s="47">
        <v>0.5</v>
      </c>
      <c r="AP81" s="47">
        <v>0.75</v>
      </c>
      <c r="AQ81" s="47">
        <v>95</v>
      </c>
      <c r="AR81" s="46">
        <v>80</v>
      </c>
      <c r="AS81" s="47">
        <f t="shared" si="34"/>
        <v>34.828125</v>
      </c>
      <c r="AT81" s="47">
        <f t="shared" si="35"/>
        <v>9722.5991847826099</v>
      </c>
      <c r="AU81" s="81">
        <v>9.875</v>
      </c>
      <c r="AV81" s="81">
        <v>0.5</v>
      </c>
      <c r="AW81" s="81">
        <v>0.75</v>
      </c>
      <c r="AX81" s="81">
        <v>96.8</v>
      </c>
      <c r="AY81" s="80">
        <v>80</v>
      </c>
      <c r="AZ81" s="81">
        <f t="shared" si="36"/>
        <v>37.678124999999994</v>
      </c>
      <c r="BA81" s="81">
        <f t="shared" si="37"/>
        <v>10518.203532608697</v>
      </c>
      <c r="BB81" s="47">
        <v>5.875</v>
      </c>
      <c r="BC81" s="47">
        <v>0.5</v>
      </c>
      <c r="BD81" s="47">
        <v>0.75</v>
      </c>
      <c r="BE81" s="47">
        <v>96.8</v>
      </c>
      <c r="BF81" s="46">
        <v>80</v>
      </c>
      <c r="BG81" s="47">
        <f t="shared" si="38"/>
        <v>36.178124999999994</v>
      </c>
      <c r="BH81" s="47">
        <f t="shared" si="39"/>
        <v>10099.464402173913</v>
      </c>
      <c r="BK81" s="30">
        <v>0.98039215686274506</v>
      </c>
      <c r="BL81" s="82">
        <v>106.56</v>
      </c>
      <c r="BM81" s="50">
        <v>0.54166666666666696</v>
      </c>
      <c r="BN81" s="30">
        <v>71</v>
      </c>
      <c r="BO81" s="81">
        <v>0.875</v>
      </c>
      <c r="BP81" s="81">
        <v>0.83</v>
      </c>
      <c r="BQ81" s="81">
        <v>0.75</v>
      </c>
      <c r="BR81" s="80">
        <v>93.2</v>
      </c>
      <c r="BS81" s="81">
        <v>111.2</v>
      </c>
      <c r="BT81" s="81">
        <f t="shared" si="40"/>
        <v>25.9921875</v>
      </c>
      <c r="BU81" s="81">
        <f t="shared" si="41"/>
        <v>2715.4191176470586</v>
      </c>
      <c r="BV81" s="59"/>
      <c r="BW81" s="35"/>
      <c r="BX81" s="60"/>
      <c r="BY81" s="60"/>
      <c r="BZ81" s="60"/>
      <c r="CA81" s="35"/>
      <c r="CB81" s="60"/>
      <c r="CC81" s="60"/>
      <c r="CD81" s="60"/>
    </row>
    <row r="82" spans="3:82" x14ac:dyDescent="0.25">
      <c r="G82" s="30">
        <v>0.64387674989137877</v>
      </c>
      <c r="H82" s="82">
        <v>385.24</v>
      </c>
      <c r="I82" s="50">
        <v>0.58333333333333404</v>
      </c>
      <c r="J82" s="30">
        <v>77</v>
      </c>
      <c r="K82" s="81">
        <v>-3</v>
      </c>
      <c r="L82" s="81">
        <v>0.83</v>
      </c>
      <c r="M82" s="81">
        <v>0.75</v>
      </c>
      <c r="N82" s="80">
        <v>95</v>
      </c>
      <c r="O82" s="81">
        <v>96.080000000000013</v>
      </c>
      <c r="P82" s="81">
        <f t="shared" si="28"/>
        <v>40.004999999999988</v>
      </c>
      <c r="Q82" s="81">
        <f t="shared" si="29"/>
        <v>9923.1234005218284</v>
      </c>
      <c r="V82" s="30">
        <v>0.7246376811594204</v>
      </c>
      <c r="W82" s="82">
        <v>385.24</v>
      </c>
      <c r="X82" s="50">
        <v>0.58333333333333404</v>
      </c>
      <c r="Y82" s="30">
        <v>77</v>
      </c>
      <c r="Z82" s="47">
        <v>-3</v>
      </c>
      <c r="AA82" s="47">
        <v>0.5</v>
      </c>
      <c r="AB82" s="47">
        <v>0.75</v>
      </c>
      <c r="AC82" s="47">
        <v>96.8</v>
      </c>
      <c r="AD82" s="46">
        <v>80</v>
      </c>
      <c r="AE82" s="47">
        <f t="shared" si="30"/>
        <v>35.099999999999994</v>
      </c>
      <c r="AF82" s="47">
        <f t="shared" si="31"/>
        <v>9798.4956521739132</v>
      </c>
      <c r="AG82" s="81">
        <v>0.875</v>
      </c>
      <c r="AH82" s="81">
        <v>0.5</v>
      </c>
      <c r="AI82" s="81">
        <v>0.75</v>
      </c>
      <c r="AJ82" s="81">
        <v>98.6</v>
      </c>
      <c r="AK82" s="80">
        <v>80</v>
      </c>
      <c r="AL82" s="81">
        <f t="shared" si="32"/>
        <v>37.903124999999996</v>
      </c>
      <c r="AM82" s="81">
        <f t="shared" si="33"/>
        <v>10581.014402173914</v>
      </c>
      <c r="AN82" s="47">
        <v>5.875</v>
      </c>
      <c r="AO82" s="47">
        <v>0.5</v>
      </c>
      <c r="AP82" s="47">
        <v>0.75</v>
      </c>
      <c r="AQ82" s="47">
        <v>95</v>
      </c>
      <c r="AR82" s="46">
        <v>80</v>
      </c>
      <c r="AS82" s="47">
        <f t="shared" si="34"/>
        <v>37.078125</v>
      </c>
      <c r="AT82" s="47">
        <f t="shared" si="35"/>
        <v>10350.707880434784</v>
      </c>
      <c r="AU82" s="81">
        <v>9.875</v>
      </c>
      <c r="AV82" s="81">
        <v>0.5</v>
      </c>
      <c r="AW82" s="81">
        <v>0.75</v>
      </c>
      <c r="AX82" s="81">
        <v>96.8</v>
      </c>
      <c r="AY82" s="80">
        <v>80</v>
      </c>
      <c r="AZ82" s="81">
        <f t="shared" si="36"/>
        <v>39.928124999999994</v>
      </c>
      <c r="BA82" s="81">
        <f t="shared" si="37"/>
        <v>11146.312228260869</v>
      </c>
      <c r="BB82" s="47">
        <v>5.875</v>
      </c>
      <c r="BC82" s="47">
        <v>0.5</v>
      </c>
      <c r="BD82" s="47">
        <v>0.75</v>
      </c>
      <c r="BE82" s="47">
        <v>96.8</v>
      </c>
      <c r="BF82" s="46">
        <v>80</v>
      </c>
      <c r="BG82" s="47">
        <f t="shared" si="38"/>
        <v>38.428124999999994</v>
      </c>
      <c r="BH82" s="47">
        <f t="shared" si="39"/>
        <v>10727.573097826087</v>
      </c>
      <c r="BK82" s="30">
        <v>0.98039215686274506</v>
      </c>
      <c r="BL82" s="82">
        <v>106.56</v>
      </c>
      <c r="BM82" s="50">
        <v>0.58333333333333404</v>
      </c>
      <c r="BN82" s="30">
        <v>77</v>
      </c>
      <c r="BO82" s="81">
        <v>0.875</v>
      </c>
      <c r="BP82" s="81">
        <v>0.83</v>
      </c>
      <c r="BQ82" s="81">
        <v>0.75</v>
      </c>
      <c r="BR82" s="80">
        <v>95</v>
      </c>
      <c r="BS82" s="81">
        <v>107.6</v>
      </c>
      <c r="BT82" s="81">
        <f t="shared" si="40"/>
        <v>33.777187500000011</v>
      </c>
      <c r="BU82" s="81">
        <f t="shared" si="41"/>
        <v>3528.7226470588244</v>
      </c>
      <c r="BV82" s="59"/>
      <c r="BW82" s="35"/>
      <c r="BX82" s="60"/>
      <c r="BY82" s="60"/>
      <c r="BZ82" s="60"/>
      <c r="CA82" s="35"/>
      <c r="CB82" s="60"/>
      <c r="CC82" s="60"/>
      <c r="CD82" s="60"/>
    </row>
    <row r="83" spans="3:82" x14ac:dyDescent="0.25">
      <c r="G83" s="30">
        <v>0.64387674989137877</v>
      </c>
      <c r="H83" s="82">
        <v>385.24</v>
      </c>
      <c r="I83" s="50">
        <v>0.625</v>
      </c>
      <c r="J83" s="30">
        <v>78</v>
      </c>
      <c r="K83" s="81">
        <v>-3</v>
      </c>
      <c r="L83" s="81">
        <v>0.83</v>
      </c>
      <c r="M83" s="81">
        <v>0.75</v>
      </c>
      <c r="N83" s="80">
        <v>95</v>
      </c>
      <c r="O83" s="81">
        <v>95.18</v>
      </c>
      <c r="P83" s="81">
        <f t="shared" si="28"/>
        <v>41.302499999999995</v>
      </c>
      <c r="Q83" s="81">
        <f t="shared" si="29"/>
        <v>10244.964485690611</v>
      </c>
      <c r="V83" s="30">
        <v>0.7246376811594204</v>
      </c>
      <c r="W83" s="82">
        <v>385.24</v>
      </c>
      <c r="X83" s="50">
        <v>0.625</v>
      </c>
      <c r="Y83" s="30">
        <v>78</v>
      </c>
      <c r="Z83" s="47">
        <v>-3</v>
      </c>
      <c r="AA83" s="47">
        <v>0.5</v>
      </c>
      <c r="AB83" s="47">
        <v>0.75</v>
      </c>
      <c r="AC83" s="47">
        <v>96.8</v>
      </c>
      <c r="AD83" s="46">
        <v>80</v>
      </c>
      <c r="AE83" s="47">
        <f t="shared" si="30"/>
        <v>35.474999999999994</v>
      </c>
      <c r="AF83" s="47">
        <f t="shared" si="31"/>
        <v>9903.1804347826092</v>
      </c>
      <c r="AG83" s="81">
        <v>0.875</v>
      </c>
      <c r="AH83" s="81">
        <v>0.5</v>
      </c>
      <c r="AI83" s="81">
        <v>0.75</v>
      </c>
      <c r="AJ83" s="81">
        <v>98.6</v>
      </c>
      <c r="AK83" s="80">
        <v>80</v>
      </c>
      <c r="AL83" s="81">
        <f t="shared" si="32"/>
        <v>38.278124999999996</v>
      </c>
      <c r="AM83" s="81">
        <f t="shared" si="33"/>
        <v>10685.699184782608</v>
      </c>
      <c r="AN83" s="47">
        <v>5.875</v>
      </c>
      <c r="AO83" s="47">
        <v>0.5</v>
      </c>
      <c r="AP83" s="47">
        <v>0.75</v>
      </c>
      <c r="AQ83" s="47">
        <v>95</v>
      </c>
      <c r="AR83" s="46">
        <v>80</v>
      </c>
      <c r="AS83" s="47">
        <f t="shared" si="34"/>
        <v>37.453125</v>
      </c>
      <c r="AT83" s="47">
        <f t="shared" si="35"/>
        <v>10455.39266304348</v>
      </c>
      <c r="AU83" s="81">
        <v>9.875</v>
      </c>
      <c r="AV83" s="81">
        <v>0.5</v>
      </c>
      <c r="AW83" s="81">
        <v>0.75</v>
      </c>
      <c r="AX83" s="81">
        <v>96.8</v>
      </c>
      <c r="AY83" s="80">
        <v>80</v>
      </c>
      <c r="AZ83" s="81">
        <f t="shared" si="36"/>
        <v>40.303124999999994</v>
      </c>
      <c r="BA83" s="81">
        <f t="shared" si="37"/>
        <v>11250.997010869565</v>
      </c>
      <c r="BB83" s="47">
        <v>5.875</v>
      </c>
      <c r="BC83" s="47">
        <v>0.5</v>
      </c>
      <c r="BD83" s="47">
        <v>0.75</v>
      </c>
      <c r="BE83" s="47">
        <v>96.8</v>
      </c>
      <c r="BF83" s="46">
        <v>80</v>
      </c>
      <c r="BG83" s="47">
        <f t="shared" si="38"/>
        <v>38.803124999999994</v>
      </c>
      <c r="BH83" s="47">
        <f t="shared" si="39"/>
        <v>10832.257880434783</v>
      </c>
      <c r="BK83" s="30">
        <v>0.98039215686274506</v>
      </c>
      <c r="BL83" s="82">
        <v>106.56</v>
      </c>
      <c r="BM83" s="50">
        <v>0.625</v>
      </c>
      <c r="BN83" s="30">
        <v>78</v>
      </c>
      <c r="BO83" s="81">
        <v>0.875</v>
      </c>
      <c r="BP83" s="81">
        <v>0.83</v>
      </c>
      <c r="BQ83" s="81">
        <v>0.75</v>
      </c>
      <c r="BR83" s="80">
        <v>95</v>
      </c>
      <c r="BS83" s="81">
        <v>104</v>
      </c>
      <c r="BT83" s="81">
        <f t="shared" si="40"/>
        <v>37.099687500000002</v>
      </c>
      <c r="BU83" s="81">
        <f t="shared" si="41"/>
        <v>3875.8261764705881</v>
      </c>
      <c r="BV83" s="59"/>
      <c r="BW83" s="35"/>
      <c r="BX83" s="60"/>
      <c r="BY83" s="60"/>
      <c r="BZ83" s="60"/>
      <c r="CA83" s="35"/>
      <c r="CB83" s="60"/>
      <c r="CC83" s="60"/>
      <c r="CD83" s="60"/>
    </row>
    <row r="84" spans="3:82" x14ac:dyDescent="0.25">
      <c r="G84" s="30">
        <v>0.64387674989137877</v>
      </c>
      <c r="H84" s="82">
        <v>385.24</v>
      </c>
      <c r="I84" s="50">
        <v>0.66666666666666696</v>
      </c>
      <c r="J84" s="30">
        <v>74</v>
      </c>
      <c r="K84" s="81">
        <v>-3</v>
      </c>
      <c r="L84" s="81">
        <v>0.83</v>
      </c>
      <c r="M84" s="81">
        <v>0.75</v>
      </c>
      <c r="N84" s="80">
        <v>91.4</v>
      </c>
      <c r="O84" s="81">
        <v>93.919999999999987</v>
      </c>
      <c r="P84" s="81">
        <f t="shared" si="28"/>
        <v>37.057500000000012</v>
      </c>
      <c r="Q84" s="81">
        <f t="shared" si="29"/>
        <v>9192.0046347915977</v>
      </c>
      <c r="V84" s="30">
        <v>0.7246376811594204</v>
      </c>
      <c r="W84" s="82">
        <v>385.24</v>
      </c>
      <c r="X84" s="50">
        <v>0.66666666666666696</v>
      </c>
      <c r="Y84" s="30">
        <v>74</v>
      </c>
      <c r="Z84" s="47">
        <v>-3</v>
      </c>
      <c r="AA84" s="47">
        <v>0.5</v>
      </c>
      <c r="AB84" s="47">
        <v>0.75</v>
      </c>
      <c r="AC84" s="47">
        <v>96.8</v>
      </c>
      <c r="AD84" s="46">
        <v>80</v>
      </c>
      <c r="AE84" s="47">
        <f t="shared" si="30"/>
        <v>33.974999999999994</v>
      </c>
      <c r="AF84" s="47">
        <f t="shared" si="31"/>
        <v>9484.4413043478271</v>
      </c>
      <c r="AG84" s="81">
        <v>0.875</v>
      </c>
      <c r="AH84" s="81">
        <v>0.5</v>
      </c>
      <c r="AI84" s="81">
        <v>0.75</v>
      </c>
      <c r="AJ84" s="81">
        <v>98.6</v>
      </c>
      <c r="AK84" s="80">
        <v>80</v>
      </c>
      <c r="AL84" s="81">
        <f t="shared" si="32"/>
        <v>36.778124999999996</v>
      </c>
      <c r="AM84" s="81">
        <f t="shared" si="33"/>
        <v>10266.960054347826</v>
      </c>
      <c r="AN84" s="47">
        <v>5.875</v>
      </c>
      <c r="AO84" s="47">
        <v>0.5</v>
      </c>
      <c r="AP84" s="47">
        <v>0.75</v>
      </c>
      <c r="AQ84" s="47">
        <v>95</v>
      </c>
      <c r="AR84" s="46">
        <v>80</v>
      </c>
      <c r="AS84" s="47">
        <f t="shared" si="34"/>
        <v>35.953125</v>
      </c>
      <c r="AT84" s="47">
        <f t="shared" si="35"/>
        <v>10036.653532608698</v>
      </c>
      <c r="AU84" s="81">
        <v>9.875</v>
      </c>
      <c r="AV84" s="81">
        <v>0.5</v>
      </c>
      <c r="AW84" s="81">
        <v>0.75</v>
      </c>
      <c r="AX84" s="81">
        <v>96.8</v>
      </c>
      <c r="AY84" s="80">
        <v>80</v>
      </c>
      <c r="AZ84" s="81">
        <f t="shared" si="36"/>
        <v>38.803124999999994</v>
      </c>
      <c r="BA84" s="81">
        <f t="shared" si="37"/>
        <v>10832.257880434783</v>
      </c>
      <c r="BB84" s="47">
        <v>5.875</v>
      </c>
      <c r="BC84" s="47">
        <v>0.5</v>
      </c>
      <c r="BD84" s="47">
        <v>0.75</v>
      </c>
      <c r="BE84" s="47">
        <v>96.8</v>
      </c>
      <c r="BF84" s="46">
        <v>80</v>
      </c>
      <c r="BG84" s="47">
        <f t="shared" si="38"/>
        <v>37.303124999999994</v>
      </c>
      <c r="BH84" s="47">
        <f t="shared" si="39"/>
        <v>10413.518750000001</v>
      </c>
      <c r="BK84" s="30">
        <v>0.98039215686274506</v>
      </c>
      <c r="BL84" s="82">
        <v>106.56</v>
      </c>
      <c r="BM84" s="50">
        <v>0.66666666666666696</v>
      </c>
      <c r="BN84" s="30">
        <v>74</v>
      </c>
      <c r="BO84" s="81">
        <v>0.875</v>
      </c>
      <c r="BP84" s="81">
        <v>0.83</v>
      </c>
      <c r="BQ84" s="81">
        <v>0.75</v>
      </c>
      <c r="BR84" s="80">
        <v>91.4</v>
      </c>
      <c r="BS84" s="81">
        <v>100.4</v>
      </c>
      <c r="BT84" s="81">
        <f t="shared" si="40"/>
        <v>34.609687499999993</v>
      </c>
      <c r="BU84" s="81">
        <f t="shared" si="41"/>
        <v>3615.6944117647054</v>
      </c>
      <c r="BV84" s="59"/>
      <c r="BW84" s="35"/>
      <c r="BX84" s="60"/>
      <c r="BY84" s="60"/>
      <c r="BZ84" s="60"/>
      <c r="CA84" s="35"/>
      <c r="CB84" s="60"/>
      <c r="CC84" s="60"/>
      <c r="CD84" s="60"/>
    </row>
    <row r="85" spans="3:82" x14ac:dyDescent="0.25">
      <c r="G85" s="30">
        <v>0.64387674989137877</v>
      </c>
      <c r="H85" s="82">
        <v>385.24</v>
      </c>
      <c r="I85" s="50">
        <v>0.70833333333333404</v>
      </c>
      <c r="J85" s="30">
        <v>67</v>
      </c>
      <c r="K85" s="81">
        <v>-3</v>
      </c>
      <c r="L85" s="81">
        <v>0.83</v>
      </c>
      <c r="M85" s="81">
        <v>0.75</v>
      </c>
      <c r="N85" s="80">
        <v>87.8</v>
      </c>
      <c r="O85" s="81">
        <v>90.86</v>
      </c>
      <c r="P85" s="81">
        <f t="shared" si="28"/>
        <v>32.294999999999995</v>
      </c>
      <c r="Q85" s="81">
        <f t="shared" si="29"/>
        <v>8010.6804204437567</v>
      </c>
      <c r="V85" s="30">
        <v>0.7246376811594204</v>
      </c>
      <c r="W85" s="82">
        <v>385.24</v>
      </c>
      <c r="X85" s="50">
        <v>0.70833333333333404</v>
      </c>
      <c r="Y85" s="30">
        <v>67</v>
      </c>
      <c r="Z85" s="47">
        <v>-3</v>
      </c>
      <c r="AA85" s="47">
        <v>0.5</v>
      </c>
      <c r="AB85" s="47">
        <v>0.75</v>
      </c>
      <c r="AC85" s="47">
        <v>96.8</v>
      </c>
      <c r="AD85" s="46">
        <v>80</v>
      </c>
      <c r="AE85" s="47">
        <f t="shared" si="30"/>
        <v>31.349999999999998</v>
      </c>
      <c r="AF85" s="47">
        <f t="shared" si="31"/>
        <v>8751.6478260869571</v>
      </c>
      <c r="AG85" s="81">
        <v>0.875</v>
      </c>
      <c r="AH85" s="81">
        <v>0.5</v>
      </c>
      <c r="AI85" s="81">
        <v>0.75</v>
      </c>
      <c r="AJ85" s="81">
        <v>98.6</v>
      </c>
      <c r="AK85" s="80">
        <v>80</v>
      </c>
      <c r="AL85" s="81">
        <f t="shared" si="32"/>
        <v>34.153124999999996</v>
      </c>
      <c r="AM85" s="81">
        <f t="shared" si="33"/>
        <v>9534.1665760869564</v>
      </c>
      <c r="AN85" s="47">
        <v>5.875</v>
      </c>
      <c r="AO85" s="47">
        <v>0.5</v>
      </c>
      <c r="AP85" s="47">
        <v>0.75</v>
      </c>
      <c r="AQ85" s="47">
        <v>95</v>
      </c>
      <c r="AR85" s="46">
        <v>80</v>
      </c>
      <c r="AS85" s="47">
        <f t="shared" si="34"/>
        <v>33.328125</v>
      </c>
      <c r="AT85" s="47">
        <f t="shared" si="35"/>
        <v>9303.8600543478278</v>
      </c>
      <c r="AU85" s="81">
        <v>9.875</v>
      </c>
      <c r="AV85" s="81">
        <v>0.5</v>
      </c>
      <c r="AW85" s="81">
        <v>0.75</v>
      </c>
      <c r="AX85" s="81">
        <v>96.8</v>
      </c>
      <c r="AY85" s="80">
        <v>80</v>
      </c>
      <c r="AZ85" s="81">
        <f t="shared" si="36"/>
        <v>36.178124999999994</v>
      </c>
      <c r="BA85" s="81">
        <f t="shared" si="37"/>
        <v>10099.464402173913</v>
      </c>
      <c r="BB85" s="47">
        <v>5.875</v>
      </c>
      <c r="BC85" s="47">
        <v>0.5</v>
      </c>
      <c r="BD85" s="47">
        <v>0.75</v>
      </c>
      <c r="BE85" s="47">
        <v>96.8</v>
      </c>
      <c r="BF85" s="46">
        <v>80</v>
      </c>
      <c r="BG85" s="47">
        <f t="shared" si="38"/>
        <v>34.678124999999994</v>
      </c>
      <c r="BH85" s="47">
        <f t="shared" si="39"/>
        <v>9680.7252717391311</v>
      </c>
      <c r="BK85" s="30">
        <v>0.98039215686274506</v>
      </c>
      <c r="BL85" s="82">
        <v>106.56</v>
      </c>
      <c r="BM85" s="50">
        <v>0.70833333333333404</v>
      </c>
      <c r="BN85" s="30">
        <v>67</v>
      </c>
      <c r="BO85" s="81">
        <v>0.875</v>
      </c>
      <c r="BP85" s="81">
        <v>0.83</v>
      </c>
      <c r="BQ85" s="81">
        <v>0.75</v>
      </c>
      <c r="BR85" s="80">
        <v>87.8</v>
      </c>
      <c r="BS85" s="81">
        <v>95</v>
      </c>
      <c r="BT85" s="81">
        <f t="shared" si="40"/>
        <v>31.602187499999999</v>
      </c>
      <c r="BU85" s="81">
        <f t="shared" si="41"/>
        <v>3301.4991176470589</v>
      </c>
      <c r="BV85" s="59"/>
      <c r="BW85" s="35"/>
      <c r="BX85" s="60"/>
      <c r="BY85" s="60"/>
      <c r="BZ85" s="60"/>
      <c r="CA85" s="35"/>
      <c r="CB85" s="60"/>
      <c r="CC85" s="60"/>
      <c r="CD85" s="60"/>
    </row>
    <row r="86" spans="3:82" x14ac:dyDescent="0.25">
      <c r="G86" s="30">
        <v>0.64387674989137877</v>
      </c>
      <c r="H86" s="82">
        <v>385.24</v>
      </c>
      <c r="I86" s="50">
        <v>0.75</v>
      </c>
      <c r="J86" s="30">
        <v>56</v>
      </c>
      <c r="K86" s="81">
        <v>-3</v>
      </c>
      <c r="L86" s="81">
        <v>0.83</v>
      </c>
      <c r="M86" s="81">
        <v>0.75</v>
      </c>
      <c r="N86" s="80">
        <v>84.2</v>
      </c>
      <c r="O86" s="81">
        <v>89.06</v>
      </c>
      <c r="P86" s="81">
        <f t="shared" si="28"/>
        <v>24.097499999999997</v>
      </c>
      <c r="Q86" s="81">
        <f t="shared" si="29"/>
        <v>5977.3144892907085</v>
      </c>
      <c r="V86" s="30">
        <v>0.7246376811594204</v>
      </c>
      <c r="W86" s="82">
        <v>385.24</v>
      </c>
      <c r="X86" s="50">
        <v>0.75</v>
      </c>
      <c r="Y86" s="30">
        <v>56</v>
      </c>
      <c r="Z86" s="47">
        <v>-3</v>
      </c>
      <c r="AA86" s="47">
        <v>0.5</v>
      </c>
      <c r="AB86" s="47">
        <v>0.75</v>
      </c>
      <c r="AC86" s="47">
        <v>96.8</v>
      </c>
      <c r="AD86" s="46">
        <v>80</v>
      </c>
      <c r="AE86" s="47">
        <f t="shared" si="30"/>
        <v>27.224999999999998</v>
      </c>
      <c r="AF86" s="47">
        <f t="shared" si="31"/>
        <v>7600.1152173913051</v>
      </c>
      <c r="AG86" s="81">
        <v>0.875</v>
      </c>
      <c r="AH86" s="81">
        <v>0.5</v>
      </c>
      <c r="AI86" s="81">
        <v>0.75</v>
      </c>
      <c r="AJ86" s="81">
        <v>98.6</v>
      </c>
      <c r="AK86" s="80">
        <v>80</v>
      </c>
      <c r="AL86" s="81">
        <f t="shared" si="32"/>
        <v>30.028124999999996</v>
      </c>
      <c r="AM86" s="81">
        <f t="shared" si="33"/>
        <v>8382.6339673913044</v>
      </c>
      <c r="AN86" s="47">
        <v>5.875</v>
      </c>
      <c r="AO86" s="47">
        <v>0.5</v>
      </c>
      <c r="AP86" s="47">
        <v>0.75</v>
      </c>
      <c r="AQ86" s="47">
        <v>95</v>
      </c>
      <c r="AR86" s="46">
        <v>80</v>
      </c>
      <c r="AS86" s="47">
        <f t="shared" si="34"/>
        <v>29.203125</v>
      </c>
      <c r="AT86" s="47">
        <f t="shared" si="35"/>
        <v>8152.3274456521758</v>
      </c>
      <c r="AU86" s="81">
        <v>9.875</v>
      </c>
      <c r="AV86" s="81">
        <v>0.5</v>
      </c>
      <c r="AW86" s="81">
        <v>0.75</v>
      </c>
      <c r="AX86" s="81">
        <v>96.8</v>
      </c>
      <c r="AY86" s="80">
        <v>80</v>
      </c>
      <c r="AZ86" s="81">
        <f t="shared" si="36"/>
        <v>32.053124999999994</v>
      </c>
      <c r="BA86" s="81">
        <f t="shared" si="37"/>
        <v>8947.9317934782612</v>
      </c>
      <c r="BB86" s="47">
        <v>5.875</v>
      </c>
      <c r="BC86" s="47">
        <v>0.5</v>
      </c>
      <c r="BD86" s="47">
        <v>0.75</v>
      </c>
      <c r="BE86" s="47">
        <v>96.8</v>
      </c>
      <c r="BF86" s="46">
        <v>80</v>
      </c>
      <c r="BG86" s="47">
        <f t="shared" si="38"/>
        <v>30.553124999999998</v>
      </c>
      <c r="BH86" s="47">
        <f t="shared" si="39"/>
        <v>8529.1926630434791</v>
      </c>
      <c r="BK86" s="30">
        <v>0.98039215686274506</v>
      </c>
      <c r="BL86" s="82">
        <v>106.56</v>
      </c>
      <c r="BM86" s="50">
        <v>0.75</v>
      </c>
      <c r="BN86" s="30">
        <v>56</v>
      </c>
      <c r="BO86" s="81">
        <v>0.875</v>
      </c>
      <c r="BP86" s="81">
        <v>0.83</v>
      </c>
      <c r="BQ86" s="81">
        <v>0.75</v>
      </c>
      <c r="BR86" s="80">
        <v>84.2</v>
      </c>
      <c r="BS86" s="81">
        <v>86</v>
      </c>
      <c r="BT86" s="81">
        <f t="shared" si="40"/>
        <v>28.8046875</v>
      </c>
      <c r="BU86" s="81">
        <f t="shared" si="41"/>
        <v>3009.2426470588234</v>
      </c>
      <c r="BV86" s="59"/>
      <c r="BW86" s="35"/>
      <c r="BX86" s="60"/>
      <c r="BY86" s="60"/>
      <c r="BZ86" s="60"/>
      <c r="CA86" s="35"/>
      <c r="CB86" s="60"/>
      <c r="CC86" s="60"/>
      <c r="CD86" s="60"/>
    </row>
    <row r="87" spans="3:82" x14ac:dyDescent="0.25">
      <c r="G87" s="30">
        <v>0.64387674989137877</v>
      </c>
      <c r="H87" s="82">
        <v>385.24</v>
      </c>
      <c r="I87" s="50">
        <v>0.79166666666666696</v>
      </c>
      <c r="J87" s="30">
        <v>42</v>
      </c>
      <c r="K87" s="81">
        <v>-3</v>
      </c>
      <c r="L87" s="81">
        <v>0.83</v>
      </c>
      <c r="M87" s="81">
        <v>0.75</v>
      </c>
      <c r="N87" s="80">
        <v>84.2</v>
      </c>
      <c r="O87" s="81">
        <v>87.8</v>
      </c>
      <c r="P87" s="81">
        <f t="shared" si="28"/>
        <v>16.327500000000001</v>
      </c>
      <c r="Q87" s="81">
        <f t="shared" si="29"/>
        <v>4049.9886844649473</v>
      </c>
      <c r="V87" s="30">
        <v>0.7246376811594204</v>
      </c>
      <c r="W87" s="82">
        <v>385.24</v>
      </c>
      <c r="X87" s="50">
        <v>0.79166666666666696</v>
      </c>
      <c r="Y87" s="30">
        <v>42</v>
      </c>
      <c r="Z87" s="47">
        <v>-3</v>
      </c>
      <c r="AA87" s="47">
        <v>0.5</v>
      </c>
      <c r="AB87" s="47">
        <v>0.75</v>
      </c>
      <c r="AC87" s="47">
        <v>96.8</v>
      </c>
      <c r="AD87" s="46">
        <v>80</v>
      </c>
      <c r="AE87" s="47">
        <f t="shared" si="30"/>
        <v>21.974999999999998</v>
      </c>
      <c r="AF87" s="47">
        <f t="shared" si="31"/>
        <v>6134.5282608695661</v>
      </c>
      <c r="AG87" s="81">
        <v>0.875</v>
      </c>
      <c r="AH87" s="81">
        <v>0.5</v>
      </c>
      <c r="AI87" s="81">
        <v>0.75</v>
      </c>
      <c r="AJ87" s="81">
        <v>98.6</v>
      </c>
      <c r="AK87" s="80">
        <v>80</v>
      </c>
      <c r="AL87" s="81">
        <f t="shared" si="32"/>
        <v>24.778124999999996</v>
      </c>
      <c r="AM87" s="81">
        <f t="shared" si="33"/>
        <v>6917.0470108695654</v>
      </c>
      <c r="AN87" s="47">
        <v>5.875</v>
      </c>
      <c r="AO87" s="47">
        <v>0.5</v>
      </c>
      <c r="AP87" s="47">
        <v>0.75</v>
      </c>
      <c r="AQ87" s="47">
        <v>95</v>
      </c>
      <c r="AR87" s="46">
        <v>80</v>
      </c>
      <c r="AS87" s="47">
        <f t="shared" si="34"/>
        <v>23.953125</v>
      </c>
      <c r="AT87" s="47">
        <f t="shared" si="35"/>
        <v>6686.7404891304359</v>
      </c>
      <c r="AU87" s="81">
        <v>9.875</v>
      </c>
      <c r="AV87" s="81">
        <v>0.5</v>
      </c>
      <c r="AW87" s="81">
        <v>0.75</v>
      </c>
      <c r="AX87" s="81">
        <v>96.8</v>
      </c>
      <c r="AY87" s="80">
        <v>80</v>
      </c>
      <c r="AZ87" s="81">
        <f t="shared" si="36"/>
        <v>26.803124999999998</v>
      </c>
      <c r="BA87" s="81">
        <f t="shared" si="37"/>
        <v>7482.3448369565231</v>
      </c>
      <c r="BB87" s="47">
        <v>5.875</v>
      </c>
      <c r="BC87" s="47">
        <v>0.5</v>
      </c>
      <c r="BD87" s="47">
        <v>0.75</v>
      </c>
      <c r="BE87" s="47">
        <v>96.8</v>
      </c>
      <c r="BF87" s="46">
        <v>80</v>
      </c>
      <c r="BG87" s="47">
        <f t="shared" si="38"/>
        <v>25.303124999999998</v>
      </c>
      <c r="BH87" s="47">
        <f t="shared" si="39"/>
        <v>7063.6057065217401</v>
      </c>
      <c r="BK87" s="30">
        <v>0.98039215686274506</v>
      </c>
      <c r="BL87" s="82">
        <v>106.56</v>
      </c>
      <c r="BM87" s="50">
        <v>0.79166666666666696</v>
      </c>
      <c r="BN87" s="30">
        <v>42</v>
      </c>
      <c r="BO87" s="81">
        <v>0.875</v>
      </c>
      <c r="BP87" s="81">
        <v>0.83</v>
      </c>
      <c r="BQ87" s="81">
        <v>0.75</v>
      </c>
      <c r="BR87" s="80">
        <v>84.2</v>
      </c>
      <c r="BS87" s="81">
        <v>84.2</v>
      </c>
      <c r="BT87" s="81">
        <f t="shared" si="40"/>
        <v>21.439687499999998</v>
      </c>
      <c r="BU87" s="81">
        <f t="shared" si="41"/>
        <v>2239.8167647058822</v>
      </c>
      <c r="BV87" s="59"/>
      <c r="BW87" s="35"/>
      <c r="BX87" s="60"/>
      <c r="BY87" s="60"/>
      <c r="BZ87" s="60"/>
      <c r="CA87" s="35"/>
      <c r="CB87" s="60"/>
      <c r="CC87" s="60"/>
      <c r="CD87" s="60"/>
    </row>
    <row r="88" spans="3:82" x14ac:dyDescent="0.25">
      <c r="G88" s="30">
        <v>0.64387674989137877</v>
      </c>
      <c r="H88" s="82">
        <v>385.24</v>
      </c>
      <c r="I88" s="50">
        <v>0.83333333333333404</v>
      </c>
      <c r="J88" s="30">
        <v>28</v>
      </c>
      <c r="K88" s="81">
        <v>-3</v>
      </c>
      <c r="L88" s="81">
        <v>0.83</v>
      </c>
      <c r="M88" s="81">
        <v>0.75</v>
      </c>
      <c r="N88" s="80">
        <v>82.4</v>
      </c>
      <c r="O88" s="81">
        <v>87.080000000000013</v>
      </c>
      <c r="P88" s="81">
        <f t="shared" si="28"/>
        <v>6.8024999999999949</v>
      </c>
      <c r="Q88" s="81">
        <f t="shared" si="29"/>
        <v>1687.3402557692716</v>
      </c>
      <c r="V88" s="30">
        <v>0.7246376811594204</v>
      </c>
      <c r="W88" s="82">
        <v>385.24</v>
      </c>
      <c r="X88" s="50">
        <v>0.83333333333333404</v>
      </c>
      <c r="Y88" s="30">
        <v>28</v>
      </c>
      <c r="Z88" s="47">
        <v>-3</v>
      </c>
      <c r="AA88" s="47">
        <v>0.5</v>
      </c>
      <c r="AB88" s="47">
        <v>0.75</v>
      </c>
      <c r="AC88" s="47">
        <v>96.8</v>
      </c>
      <c r="AD88" s="46">
        <v>80</v>
      </c>
      <c r="AE88" s="47">
        <f t="shared" si="30"/>
        <v>16.724999999999998</v>
      </c>
      <c r="AF88" s="47">
        <f t="shared" si="31"/>
        <v>4668.9413043478262</v>
      </c>
      <c r="AG88" s="81">
        <v>0.875</v>
      </c>
      <c r="AH88" s="81">
        <v>0.5</v>
      </c>
      <c r="AI88" s="81">
        <v>0.75</v>
      </c>
      <c r="AJ88" s="81">
        <v>98.6</v>
      </c>
      <c r="AK88" s="80">
        <v>80</v>
      </c>
      <c r="AL88" s="81">
        <f t="shared" si="32"/>
        <v>19.528124999999996</v>
      </c>
      <c r="AM88" s="81">
        <f t="shared" si="33"/>
        <v>5451.4600543478255</v>
      </c>
      <c r="AN88" s="47">
        <v>5.875</v>
      </c>
      <c r="AO88" s="47">
        <v>0.5</v>
      </c>
      <c r="AP88" s="47">
        <v>0.75</v>
      </c>
      <c r="AQ88" s="47">
        <v>95</v>
      </c>
      <c r="AR88" s="46">
        <v>80</v>
      </c>
      <c r="AS88" s="47">
        <f t="shared" si="34"/>
        <v>18.703125</v>
      </c>
      <c r="AT88" s="47">
        <f t="shared" si="35"/>
        <v>5221.1535326086969</v>
      </c>
      <c r="AU88" s="81">
        <v>9.875</v>
      </c>
      <c r="AV88" s="81">
        <v>0.5</v>
      </c>
      <c r="AW88" s="81">
        <v>0.75</v>
      </c>
      <c r="AX88" s="81">
        <v>96.8</v>
      </c>
      <c r="AY88" s="80">
        <v>80</v>
      </c>
      <c r="AZ88" s="81">
        <f t="shared" si="36"/>
        <v>21.553124999999998</v>
      </c>
      <c r="BA88" s="81">
        <f t="shared" si="37"/>
        <v>6016.7578804347831</v>
      </c>
      <c r="BB88" s="47">
        <v>5.875</v>
      </c>
      <c r="BC88" s="47">
        <v>0.5</v>
      </c>
      <c r="BD88" s="47">
        <v>0.75</v>
      </c>
      <c r="BE88" s="47">
        <v>96.8</v>
      </c>
      <c r="BF88" s="46">
        <v>80</v>
      </c>
      <c r="BG88" s="47">
        <f t="shared" si="38"/>
        <v>20.053124999999998</v>
      </c>
      <c r="BH88" s="47">
        <f t="shared" si="39"/>
        <v>5598.0187500000002</v>
      </c>
      <c r="BK88" s="30">
        <v>0.98039215686274506</v>
      </c>
      <c r="BL88" s="82">
        <v>106.56</v>
      </c>
      <c r="BM88" s="50">
        <v>0.83333333333333404</v>
      </c>
      <c r="BN88" s="30">
        <v>28</v>
      </c>
      <c r="BO88" s="81">
        <v>0.875</v>
      </c>
      <c r="BP88" s="81">
        <v>0.83</v>
      </c>
      <c r="BQ88" s="81">
        <v>0.75</v>
      </c>
      <c r="BR88" s="80">
        <v>82.4</v>
      </c>
      <c r="BS88" s="81">
        <v>82.4</v>
      </c>
      <c r="BT88" s="81">
        <f t="shared" si="40"/>
        <v>12.724687499999998</v>
      </c>
      <c r="BU88" s="81">
        <f t="shared" si="41"/>
        <v>1329.3555882352939</v>
      </c>
      <c r="BV88" s="59"/>
      <c r="BW88" s="35"/>
      <c r="BX88" s="60"/>
      <c r="BY88" s="60"/>
      <c r="BZ88" s="60"/>
      <c r="CA88" s="35"/>
      <c r="CB88" s="60"/>
      <c r="CC88" s="60"/>
      <c r="CD88" s="60"/>
    </row>
    <row r="89" spans="3:82" x14ac:dyDescent="0.25">
      <c r="G89" s="30">
        <v>0.64387674989137877</v>
      </c>
      <c r="H89" s="82">
        <v>385.24</v>
      </c>
      <c r="I89" s="50">
        <v>0.875</v>
      </c>
      <c r="J89" s="30">
        <v>18</v>
      </c>
      <c r="K89" s="81">
        <v>-3</v>
      </c>
      <c r="L89" s="81">
        <v>0.83</v>
      </c>
      <c r="M89" s="81">
        <v>0.75</v>
      </c>
      <c r="N89" s="80">
        <v>82.4</v>
      </c>
      <c r="O89" s="81">
        <v>86.36</v>
      </c>
      <c r="P89" s="81">
        <f t="shared" si="28"/>
        <v>1.1175000000000042</v>
      </c>
      <c r="Q89" s="81">
        <f t="shared" si="29"/>
        <v>277.19261092571401</v>
      </c>
      <c r="V89" s="30">
        <v>0.7246376811594204</v>
      </c>
      <c r="W89" s="82">
        <v>385.24</v>
      </c>
      <c r="X89" s="50">
        <v>0.875</v>
      </c>
      <c r="Y89" s="30">
        <v>18</v>
      </c>
      <c r="Z89" s="47">
        <v>-3</v>
      </c>
      <c r="AA89" s="47">
        <v>0.5</v>
      </c>
      <c r="AB89" s="47">
        <v>0.75</v>
      </c>
      <c r="AC89" s="47">
        <v>96.8</v>
      </c>
      <c r="AD89" s="46">
        <v>80</v>
      </c>
      <c r="AE89" s="47">
        <f t="shared" si="30"/>
        <v>12.974999999999998</v>
      </c>
      <c r="AF89" s="47">
        <f t="shared" si="31"/>
        <v>3622.0934782608697</v>
      </c>
      <c r="AG89" s="81">
        <v>0.875</v>
      </c>
      <c r="AH89" s="81">
        <v>0.5</v>
      </c>
      <c r="AI89" s="81">
        <v>0.75</v>
      </c>
      <c r="AJ89" s="81">
        <v>98.6</v>
      </c>
      <c r="AK89" s="80">
        <v>80</v>
      </c>
      <c r="AL89" s="81">
        <f t="shared" si="32"/>
        <v>15.778124999999996</v>
      </c>
      <c r="AM89" s="81">
        <f t="shared" si="33"/>
        <v>4404.6122282608694</v>
      </c>
      <c r="AN89" s="47">
        <v>5.875</v>
      </c>
      <c r="AO89" s="47">
        <v>0.5</v>
      </c>
      <c r="AP89" s="47">
        <v>0.75</v>
      </c>
      <c r="AQ89" s="47">
        <v>95</v>
      </c>
      <c r="AR89" s="46">
        <v>80</v>
      </c>
      <c r="AS89" s="47">
        <f t="shared" si="34"/>
        <v>14.953125</v>
      </c>
      <c r="AT89" s="47">
        <f t="shared" si="35"/>
        <v>4174.3057065217399</v>
      </c>
      <c r="AU89" s="81">
        <v>9.875</v>
      </c>
      <c r="AV89" s="81">
        <v>0.5</v>
      </c>
      <c r="AW89" s="81">
        <v>0.75</v>
      </c>
      <c r="AX89" s="81">
        <v>96.8</v>
      </c>
      <c r="AY89" s="80">
        <v>80</v>
      </c>
      <c r="AZ89" s="81">
        <f t="shared" si="36"/>
        <v>17.803124999999998</v>
      </c>
      <c r="BA89" s="81">
        <f t="shared" si="37"/>
        <v>4969.9100543478262</v>
      </c>
      <c r="BB89" s="47">
        <v>5.875</v>
      </c>
      <c r="BC89" s="47">
        <v>0.5</v>
      </c>
      <c r="BD89" s="47">
        <v>0.75</v>
      </c>
      <c r="BE89" s="47">
        <v>96.8</v>
      </c>
      <c r="BF89" s="46">
        <v>80</v>
      </c>
      <c r="BG89" s="47">
        <f t="shared" si="38"/>
        <v>16.303124999999998</v>
      </c>
      <c r="BH89" s="47">
        <f t="shared" si="39"/>
        <v>4551.1709239130432</v>
      </c>
      <c r="BK89" s="30">
        <v>0.98039215686274506</v>
      </c>
      <c r="BL89" s="82">
        <v>106.56</v>
      </c>
      <c r="BM89" s="50">
        <v>0.875</v>
      </c>
      <c r="BN89" s="30">
        <v>18</v>
      </c>
      <c r="BO89" s="81">
        <v>0.875</v>
      </c>
      <c r="BP89" s="81">
        <v>0.83</v>
      </c>
      <c r="BQ89" s="81">
        <v>0.75</v>
      </c>
      <c r="BR89" s="80">
        <v>82.4</v>
      </c>
      <c r="BS89" s="81">
        <v>80.599999999999994</v>
      </c>
      <c r="BT89" s="81">
        <f t="shared" si="40"/>
        <v>7.8496875000000088</v>
      </c>
      <c r="BU89" s="81">
        <f t="shared" si="41"/>
        <v>820.06147058823615</v>
      </c>
      <c r="BV89" s="59"/>
      <c r="BW89" s="35"/>
      <c r="BX89" s="60"/>
      <c r="BY89" s="60"/>
      <c r="BZ89" s="60"/>
      <c r="CA89" s="35"/>
      <c r="CB89" s="60"/>
      <c r="CC89" s="60"/>
      <c r="CD89" s="60"/>
    </row>
    <row r="90" spans="3:82" x14ac:dyDescent="0.25">
      <c r="G90" s="30">
        <v>0.64387674989137877</v>
      </c>
      <c r="H90" s="82">
        <v>385.24</v>
      </c>
      <c r="I90" s="50">
        <v>0.91666666666666696</v>
      </c>
      <c r="J90" s="30">
        <v>12</v>
      </c>
      <c r="K90" s="81">
        <v>-3</v>
      </c>
      <c r="L90" s="81">
        <v>0.83</v>
      </c>
      <c r="M90" s="81">
        <v>0.75</v>
      </c>
      <c r="N90" s="80">
        <v>82.4</v>
      </c>
      <c r="O90" s="81">
        <v>85.460000000000008</v>
      </c>
      <c r="P90" s="81">
        <f t="shared" si="28"/>
        <v>-1.9425000000000019</v>
      </c>
      <c r="Q90" s="81">
        <f t="shared" si="29"/>
        <v>-481.8314512064411</v>
      </c>
      <c r="V90" s="30">
        <v>0.7246376811594204</v>
      </c>
      <c r="W90" s="82">
        <v>385.24</v>
      </c>
      <c r="X90" s="50">
        <v>0.91666666666666696</v>
      </c>
      <c r="Y90" s="30">
        <v>12</v>
      </c>
      <c r="Z90" s="47">
        <v>-3</v>
      </c>
      <c r="AA90" s="47">
        <v>0.5</v>
      </c>
      <c r="AB90" s="47">
        <v>0.75</v>
      </c>
      <c r="AC90" s="47">
        <v>96.8</v>
      </c>
      <c r="AD90" s="46">
        <v>80</v>
      </c>
      <c r="AE90" s="47">
        <f t="shared" si="30"/>
        <v>10.724999999999998</v>
      </c>
      <c r="AF90" s="47">
        <f t="shared" si="31"/>
        <v>2993.9847826086957</v>
      </c>
      <c r="AG90" s="81">
        <v>0.875</v>
      </c>
      <c r="AH90" s="81">
        <v>0.5</v>
      </c>
      <c r="AI90" s="81">
        <v>0.75</v>
      </c>
      <c r="AJ90" s="81">
        <v>98.6</v>
      </c>
      <c r="AK90" s="80">
        <v>80</v>
      </c>
      <c r="AL90" s="81">
        <f t="shared" si="32"/>
        <v>13.528124999999996</v>
      </c>
      <c r="AM90" s="81">
        <f t="shared" si="33"/>
        <v>3776.503532608695</v>
      </c>
      <c r="AN90" s="47">
        <v>5.875</v>
      </c>
      <c r="AO90" s="47">
        <v>0.5</v>
      </c>
      <c r="AP90" s="47">
        <v>0.75</v>
      </c>
      <c r="AQ90" s="47">
        <v>95</v>
      </c>
      <c r="AR90" s="46">
        <v>80</v>
      </c>
      <c r="AS90" s="47">
        <f t="shared" si="34"/>
        <v>12.703125</v>
      </c>
      <c r="AT90" s="47">
        <f t="shared" si="35"/>
        <v>3546.1970108695655</v>
      </c>
      <c r="AU90" s="81">
        <v>9.875</v>
      </c>
      <c r="AV90" s="81">
        <v>0.5</v>
      </c>
      <c r="AW90" s="81">
        <v>0.75</v>
      </c>
      <c r="AX90" s="81">
        <v>96.8</v>
      </c>
      <c r="AY90" s="80">
        <v>80</v>
      </c>
      <c r="AZ90" s="81">
        <f t="shared" si="36"/>
        <v>15.553124999999998</v>
      </c>
      <c r="BA90" s="81">
        <f t="shared" si="37"/>
        <v>4341.8013586956522</v>
      </c>
      <c r="BB90" s="47">
        <v>5.875</v>
      </c>
      <c r="BC90" s="47">
        <v>0.5</v>
      </c>
      <c r="BD90" s="47">
        <v>0.75</v>
      </c>
      <c r="BE90" s="47">
        <v>96.8</v>
      </c>
      <c r="BF90" s="46">
        <v>80</v>
      </c>
      <c r="BG90" s="47">
        <f t="shared" si="38"/>
        <v>14.053124999999998</v>
      </c>
      <c r="BH90" s="47">
        <f t="shared" si="39"/>
        <v>3923.0622282608697</v>
      </c>
      <c r="BK90" s="30">
        <v>0.98039215686274506</v>
      </c>
      <c r="BL90" s="82">
        <v>106.56</v>
      </c>
      <c r="BM90" s="50">
        <v>0.91666666666666696</v>
      </c>
      <c r="BN90" s="30">
        <v>12</v>
      </c>
      <c r="BO90" s="81">
        <v>0.875</v>
      </c>
      <c r="BP90" s="81">
        <v>0.83</v>
      </c>
      <c r="BQ90" s="81">
        <v>0.75</v>
      </c>
      <c r="BR90" s="80">
        <v>82.4</v>
      </c>
      <c r="BS90" s="81">
        <v>78.8</v>
      </c>
      <c r="BT90" s="81">
        <f t="shared" si="40"/>
        <v>5.4646875000000055</v>
      </c>
      <c r="BU90" s="81">
        <f t="shared" si="41"/>
        <v>570.89911764705937</v>
      </c>
      <c r="BV90" s="59"/>
      <c r="BW90" s="35"/>
      <c r="BX90" s="60"/>
      <c r="BY90" s="60"/>
      <c r="BZ90" s="60"/>
      <c r="CA90" s="35"/>
      <c r="CB90" s="60"/>
      <c r="CC90" s="60"/>
      <c r="CD90" s="60"/>
    </row>
    <row r="91" spans="3:82" x14ac:dyDescent="0.25">
      <c r="G91" s="30">
        <v>0.64387674989137877</v>
      </c>
      <c r="H91" s="82">
        <v>385.24</v>
      </c>
      <c r="I91" s="50">
        <v>0.95833333333333404</v>
      </c>
      <c r="J91" s="30">
        <v>8</v>
      </c>
      <c r="K91" s="81">
        <v>-3</v>
      </c>
      <c r="L91" s="81">
        <v>0.83</v>
      </c>
      <c r="M91" s="81">
        <v>0.75</v>
      </c>
      <c r="N91" s="80">
        <v>84.2</v>
      </c>
      <c r="O91" s="81">
        <v>85.1</v>
      </c>
      <c r="P91" s="81">
        <f t="shared" si="28"/>
        <v>-2.8124999999999938</v>
      </c>
      <c r="Q91" s="81">
        <f t="shared" si="29"/>
        <v>-697.63241004793372</v>
      </c>
      <c r="V91" s="30">
        <v>0.7246376811594204</v>
      </c>
      <c r="W91" s="82">
        <v>385.24</v>
      </c>
      <c r="X91" s="50">
        <v>0.95833333333333404</v>
      </c>
      <c r="Y91" s="30">
        <v>8</v>
      </c>
      <c r="Z91" s="47">
        <v>-3</v>
      </c>
      <c r="AA91" s="47">
        <v>0.5</v>
      </c>
      <c r="AB91" s="47">
        <v>0.75</v>
      </c>
      <c r="AC91" s="47">
        <v>96.8</v>
      </c>
      <c r="AD91" s="46">
        <v>80</v>
      </c>
      <c r="AE91" s="47">
        <f t="shared" si="30"/>
        <v>9.2249999999999979</v>
      </c>
      <c r="AF91" s="47">
        <f t="shared" si="31"/>
        <v>2575.2456521739132</v>
      </c>
      <c r="AG91" s="81">
        <v>0.875</v>
      </c>
      <c r="AH91" s="81">
        <v>0.5</v>
      </c>
      <c r="AI91" s="81">
        <v>0.75</v>
      </c>
      <c r="AJ91" s="81">
        <v>98.6</v>
      </c>
      <c r="AK91" s="80">
        <v>80</v>
      </c>
      <c r="AL91" s="81">
        <f t="shared" si="32"/>
        <v>12.028124999999996</v>
      </c>
      <c r="AM91" s="81">
        <f t="shared" si="33"/>
        <v>3357.7644021739125</v>
      </c>
      <c r="AN91" s="47">
        <v>5.875</v>
      </c>
      <c r="AO91" s="47">
        <v>0.5</v>
      </c>
      <c r="AP91" s="47">
        <v>0.75</v>
      </c>
      <c r="AQ91" s="47">
        <v>95</v>
      </c>
      <c r="AR91" s="46">
        <v>80</v>
      </c>
      <c r="AS91" s="47">
        <f t="shared" si="34"/>
        <v>11.203125</v>
      </c>
      <c r="AT91" s="47">
        <f t="shared" si="35"/>
        <v>3127.4578804347834</v>
      </c>
      <c r="AU91" s="81">
        <v>9.875</v>
      </c>
      <c r="AV91" s="81">
        <v>0.5</v>
      </c>
      <c r="AW91" s="81">
        <v>0.75</v>
      </c>
      <c r="AX91" s="81">
        <v>96.8</v>
      </c>
      <c r="AY91" s="80">
        <v>80</v>
      </c>
      <c r="AZ91" s="81">
        <f t="shared" si="36"/>
        <v>14.053124999999998</v>
      </c>
      <c r="BA91" s="81">
        <f t="shared" si="37"/>
        <v>3923.0622282608697</v>
      </c>
      <c r="BB91" s="47">
        <v>5.875</v>
      </c>
      <c r="BC91" s="47">
        <v>0.5</v>
      </c>
      <c r="BD91" s="47">
        <v>0.75</v>
      </c>
      <c r="BE91" s="47">
        <v>96.8</v>
      </c>
      <c r="BF91" s="46">
        <v>80</v>
      </c>
      <c r="BG91" s="47">
        <f t="shared" si="38"/>
        <v>12.553124999999998</v>
      </c>
      <c r="BH91" s="47">
        <f t="shared" si="39"/>
        <v>3504.3230978260872</v>
      </c>
      <c r="BK91" s="30">
        <v>0.98039215686274506</v>
      </c>
      <c r="BL91" s="82">
        <v>106.56</v>
      </c>
      <c r="BM91" s="50">
        <v>0.95833333333333404</v>
      </c>
      <c r="BN91" s="30">
        <v>8</v>
      </c>
      <c r="BO91" s="81">
        <v>0.875</v>
      </c>
      <c r="BP91" s="81">
        <v>0.83</v>
      </c>
      <c r="BQ91" s="81">
        <v>0.75</v>
      </c>
      <c r="BR91" s="80">
        <v>84.2</v>
      </c>
      <c r="BS91" s="81">
        <v>78.8</v>
      </c>
      <c r="BT91" s="81">
        <f t="shared" si="40"/>
        <v>4.324687500000004</v>
      </c>
      <c r="BU91" s="81">
        <f t="shared" si="41"/>
        <v>451.80264705882394</v>
      </c>
      <c r="BV91" s="59"/>
      <c r="BW91" s="35"/>
      <c r="BX91" s="60"/>
      <c r="BY91" s="60"/>
      <c r="BZ91" s="60"/>
      <c r="CA91" s="35"/>
      <c r="CB91" s="60"/>
      <c r="CC91" s="60"/>
      <c r="CD91" s="60"/>
    </row>
    <row r="92" spans="3:82" x14ac:dyDescent="0.25">
      <c r="G92" s="30">
        <v>0.64387674989137877</v>
      </c>
      <c r="H92" s="82">
        <v>385.24</v>
      </c>
      <c r="I92" s="50">
        <v>1</v>
      </c>
      <c r="J92" s="30">
        <v>5</v>
      </c>
      <c r="K92" s="81">
        <v>-3</v>
      </c>
      <c r="L92" s="81">
        <v>0.83</v>
      </c>
      <c r="M92" s="81">
        <v>0.75</v>
      </c>
      <c r="N92" s="80">
        <v>84.2</v>
      </c>
      <c r="O92" s="81">
        <v>85.1</v>
      </c>
      <c r="P92" s="81">
        <f t="shared" si="28"/>
        <v>-4.6799999999999935</v>
      </c>
      <c r="Q92" s="81">
        <f t="shared" si="29"/>
        <v>-1160.8603303197626</v>
      </c>
      <c r="V92" s="30">
        <v>0.7246376811594204</v>
      </c>
      <c r="W92" s="82">
        <v>385.24</v>
      </c>
      <c r="X92" s="50">
        <v>1</v>
      </c>
      <c r="Y92" s="30">
        <v>5</v>
      </c>
      <c r="Z92" s="47">
        <v>-3</v>
      </c>
      <c r="AA92" s="47">
        <v>0.5</v>
      </c>
      <c r="AB92" s="47">
        <v>0.75</v>
      </c>
      <c r="AC92" s="47">
        <v>96.8</v>
      </c>
      <c r="AD92" s="46">
        <v>80</v>
      </c>
      <c r="AE92" s="47">
        <f t="shared" si="30"/>
        <v>8.0999999999999979</v>
      </c>
      <c r="AF92" s="47">
        <f t="shared" si="31"/>
        <v>2261.1913043478257</v>
      </c>
      <c r="AG92" s="81">
        <v>0.875</v>
      </c>
      <c r="AH92" s="81">
        <v>0.5</v>
      </c>
      <c r="AI92" s="81">
        <v>0.75</v>
      </c>
      <c r="AJ92" s="81">
        <v>98.6</v>
      </c>
      <c r="AK92" s="80">
        <v>80</v>
      </c>
      <c r="AL92" s="81">
        <f t="shared" si="32"/>
        <v>10.903124999999996</v>
      </c>
      <c r="AM92" s="81">
        <f t="shared" si="33"/>
        <v>3043.7100543478255</v>
      </c>
      <c r="AN92" s="47">
        <v>5.875</v>
      </c>
      <c r="AO92" s="47">
        <v>0.5</v>
      </c>
      <c r="AP92" s="47">
        <v>0.75</v>
      </c>
      <c r="AQ92" s="47">
        <v>95</v>
      </c>
      <c r="AR92" s="46">
        <v>80</v>
      </c>
      <c r="AS92" s="47">
        <f t="shared" si="34"/>
        <v>10.078125</v>
      </c>
      <c r="AT92" s="47">
        <f t="shared" si="35"/>
        <v>2813.4035326086964</v>
      </c>
      <c r="AU92" s="81">
        <v>9.875</v>
      </c>
      <c r="AV92" s="81">
        <v>0.5</v>
      </c>
      <c r="AW92" s="81">
        <v>0.75</v>
      </c>
      <c r="AX92" s="81">
        <v>96.8</v>
      </c>
      <c r="AY92" s="80">
        <v>80</v>
      </c>
      <c r="AZ92" s="81">
        <f t="shared" si="36"/>
        <v>12.928124999999998</v>
      </c>
      <c r="BA92" s="81">
        <f t="shared" si="37"/>
        <v>3609.0078804347827</v>
      </c>
      <c r="BB92" s="47">
        <v>5.875</v>
      </c>
      <c r="BC92" s="47">
        <v>0.5</v>
      </c>
      <c r="BD92" s="47">
        <v>0.75</v>
      </c>
      <c r="BE92" s="47">
        <v>96.8</v>
      </c>
      <c r="BF92" s="46">
        <v>80</v>
      </c>
      <c r="BG92" s="47">
        <f t="shared" si="38"/>
        <v>11.428124999999998</v>
      </c>
      <c r="BH92" s="47">
        <f t="shared" si="39"/>
        <v>3190.2687499999997</v>
      </c>
      <c r="BK92" s="30">
        <v>0.98039215686274506</v>
      </c>
      <c r="BL92" s="82">
        <v>106.56</v>
      </c>
      <c r="BM92" s="50">
        <v>1</v>
      </c>
      <c r="BN92" s="30">
        <v>5</v>
      </c>
      <c r="BO92" s="81">
        <v>0.875</v>
      </c>
      <c r="BP92" s="81">
        <v>0.83</v>
      </c>
      <c r="BQ92" s="81">
        <v>0.75</v>
      </c>
      <c r="BR92" s="80">
        <v>84.2</v>
      </c>
      <c r="BS92" s="81">
        <v>78.8</v>
      </c>
      <c r="BT92" s="81">
        <f t="shared" si="40"/>
        <v>2.4571875000000043</v>
      </c>
      <c r="BU92" s="81">
        <f t="shared" si="41"/>
        <v>256.7038235294122</v>
      </c>
      <c r="BV92" s="59"/>
      <c r="BW92" s="35"/>
      <c r="BX92" s="60"/>
      <c r="BY92" s="60"/>
      <c r="BZ92" s="60"/>
      <c r="CA92" s="35"/>
      <c r="CB92" s="60"/>
      <c r="CC92" s="60"/>
      <c r="CD92" s="60"/>
    </row>
    <row r="93" spans="3:82" x14ac:dyDescent="0.25">
      <c r="C93" s="51"/>
      <c r="D93" s="51"/>
      <c r="E93" s="51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60"/>
      <c r="Q93" s="60"/>
      <c r="R93" s="51"/>
      <c r="AE93" s="83"/>
      <c r="AF93" s="83"/>
      <c r="AG93" s="84"/>
      <c r="AH93" s="84"/>
      <c r="AI93" s="84"/>
      <c r="AJ93" s="84"/>
      <c r="AK93" s="84"/>
      <c r="AL93" s="83"/>
      <c r="AM93" s="83"/>
      <c r="AN93" s="84"/>
      <c r="AO93" s="84"/>
      <c r="AP93" s="84"/>
      <c r="AQ93" s="84"/>
      <c r="AR93" s="84"/>
      <c r="AS93" s="83"/>
      <c r="AT93" s="83"/>
      <c r="AU93" s="84"/>
      <c r="AV93" s="84"/>
      <c r="AW93" s="84"/>
      <c r="AX93" s="84"/>
      <c r="AY93" s="84"/>
      <c r="AZ93" s="83"/>
      <c r="BA93" s="83"/>
      <c r="BB93" s="84"/>
      <c r="BC93" s="84"/>
      <c r="BD93" s="84"/>
      <c r="BE93" s="84"/>
      <c r="BF93" s="84"/>
      <c r="BG93" s="83"/>
      <c r="BH93" s="83"/>
      <c r="BT93" s="83"/>
      <c r="BU93" s="83"/>
      <c r="BV93" s="52"/>
      <c r="BW93" s="52"/>
      <c r="BX93" s="52"/>
      <c r="BY93" s="52"/>
      <c r="BZ93" s="52"/>
      <c r="CA93" s="52"/>
      <c r="CB93" s="52"/>
      <c r="CC93" s="60"/>
      <c r="CD93" s="60"/>
    </row>
    <row r="94" spans="3:82" x14ac:dyDescent="0.25">
      <c r="C94" s="51"/>
      <c r="D94" s="51"/>
      <c r="E94" s="51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60"/>
      <c r="Q94" s="60"/>
      <c r="R94" s="51"/>
      <c r="AE94" s="83"/>
      <c r="AF94" s="83"/>
      <c r="AG94" s="84"/>
      <c r="AH94" s="84"/>
      <c r="AI94" s="84"/>
      <c r="AJ94" s="84"/>
      <c r="AK94" s="84"/>
      <c r="AL94" s="83"/>
      <c r="AM94" s="83"/>
      <c r="AN94" s="84"/>
      <c r="AO94" s="84"/>
      <c r="AP94" s="84"/>
      <c r="AQ94" s="84"/>
      <c r="AR94" s="84"/>
      <c r="AS94" s="83"/>
      <c r="AT94" s="83"/>
      <c r="AU94" s="84"/>
      <c r="AV94" s="84"/>
      <c r="AW94" s="84"/>
      <c r="AX94" s="84"/>
      <c r="AY94" s="84"/>
      <c r="AZ94" s="83"/>
      <c r="BA94" s="83"/>
      <c r="BB94" s="84"/>
      <c r="BC94" s="84"/>
      <c r="BD94" s="84"/>
      <c r="BE94" s="84"/>
      <c r="BF94" s="84"/>
      <c r="BG94" s="83"/>
      <c r="BH94" s="83"/>
      <c r="BT94" s="83"/>
      <c r="BU94" s="83"/>
      <c r="BV94" s="52"/>
      <c r="BW94" s="52"/>
      <c r="BX94" s="52"/>
      <c r="BY94" s="52"/>
      <c r="BZ94" s="52"/>
      <c r="CA94" s="52"/>
      <c r="CB94" s="52"/>
      <c r="CC94" s="60"/>
      <c r="CD94" s="60"/>
    </row>
    <row r="95" spans="3:82" x14ac:dyDescent="0.25">
      <c r="C95" s="51"/>
      <c r="D95" s="51"/>
      <c r="E95" s="51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60"/>
      <c r="Q95" s="60"/>
      <c r="R95" s="51"/>
      <c r="V95" s="92" t="s">
        <v>24</v>
      </c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93"/>
      <c r="AU95" s="93"/>
      <c r="AV95" s="93"/>
      <c r="AW95" s="93"/>
      <c r="AX95" s="93"/>
      <c r="AY95" s="93"/>
      <c r="AZ95" s="93"/>
      <c r="BA95" s="93"/>
      <c r="BB95" s="93"/>
      <c r="BC95" s="93"/>
      <c r="BD95" s="93"/>
      <c r="BE95" s="93"/>
      <c r="BF95" s="93"/>
      <c r="BG95" s="93"/>
      <c r="BH95" s="94"/>
      <c r="BT95" s="83"/>
      <c r="BU95" s="83"/>
      <c r="BV95" s="52"/>
      <c r="BW95" s="52"/>
      <c r="BX95" s="52"/>
      <c r="BY95" s="52"/>
      <c r="BZ95" s="52"/>
      <c r="CA95" s="52"/>
      <c r="CB95" s="52"/>
      <c r="CC95" s="60"/>
      <c r="CD95" s="60"/>
    </row>
    <row r="96" spans="3:82" x14ac:dyDescent="0.25">
      <c r="G96" s="71"/>
      <c r="H96" s="71"/>
      <c r="I96" s="71"/>
      <c r="J96" s="71"/>
      <c r="K96" s="72" t="s">
        <v>75</v>
      </c>
      <c r="L96" s="72"/>
      <c r="M96" s="72"/>
      <c r="N96" s="72"/>
      <c r="O96" s="72"/>
      <c r="P96" s="72"/>
      <c r="Q96" s="72"/>
      <c r="V96" s="30"/>
      <c r="W96" s="30"/>
      <c r="X96" s="30"/>
      <c r="Y96" s="30"/>
      <c r="Z96" s="40" t="s">
        <v>0</v>
      </c>
      <c r="AA96" s="41"/>
      <c r="AB96" s="41"/>
      <c r="AC96" s="41"/>
      <c r="AD96" s="41"/>
      <c r="AE96" s="41"/>
      <c r="AF96" s="42"/>
      <c r="AG96" s="76" t="s">
        <v>1</v>
      </c>
      <c r="AH96" s="77"/>
      <c r="AI96" s="77"/>
      <c r="AJ96" s="77"/>
      <c r="AK96" s="77"/>
      <c r="AL96" s="77"/>
      <c r="AM96" s="78"/>
      <c r="AN96" s="40" t="s">
        <v>2</v>
      </c>
      <c r="AO96" s="41"/>
      <c r="AP96" s="41"/>
      <c r="AQ96" s="41"/>
      <c r="AR96" s="41"/>
      <c r="AS96" s="41"/>
      <c r="AT96" s="42"/>
      <c r="AU96" s="76" t="s">
        <v>3</v>
      </c>
      <c r="AV96" s="77"/>
      <c r="AW96" s="77"/>
      <c r="AX96" s="77"/>
      <c r="AY96" s="77"/>
      <c r="AZ96" s="77"/>
      <c r="BA96" s="78"/>
      <c r="BB96" s="40" t="s">
        <v>4</v>
      </c>
      <c r="BC96" s="41"/>
      <c r="BD96" s="41"/>
      <c r="BE96" s="41"/>
      <c r="BF96" s="41"/>
      <c r="BG96" s="41"/>
      <c r="BH96" s="42"/>
      <c r="BK96" s="79"/>
      <c r="BL96" s="79"/>
      <c r="BM96" s="79"/>
      <c r="BN96" s="79"/>
      <c r="BO96" s="76" t="s">
        <v>62</v>
      </c>
      <c r="BP96" s="77"/>
      <c r="BQ96" s="77"/>
      <c r="BR96" s="77"/>
      <c r="BS96" s="77"/>
      <c r="BT96" s="77"/>
      <c r="BU96" s="78"/>
      <c r="BV96" s="35"/>
      <c r="BW96" s="35"/>
      <c r="BX96" s="87"/>
      <c r="BY96" s="87"/>
      <c r="BZ96" s="87"/>
      <c r="CA96" s="87"/>
      <c r="CB96" s="87"/>
      <c r="CC96" s="87"/>
      <c r="CD96" s="87"/>
    </row>
    <row r="97" spans="7:82" x14ac:dyDescent="0.25">
      <c r="G97" s="30" t="s">
        <v>27</v>
      </c>
      <c r="H97" s="30" t="s">
        <v>26</v>
      </c>
      <c r="I97" s="30" t="s">
        <v>14</v>
      </c>
      <c r="J97" s="30" t="s">
        <v>15</v>
      </c>
      <c r="K97" s="80" t="s">
        <v>16</v>
      </c>
      <c r="L97" s="80" t="s">
        <v>17</v>
      </c>
      <c r="M97" s="80" t="s">
        <v>61</v>
      </c>
      <c r="N97" s="80" t="s">
        <v>18</v>
      </c>
      <c r="O97" s="81" t="s">
        <v>25</v>
      </c>
      <c r="P97" s="81" t="s">
        <v>19</v>
      </c>
      <c r="Q97" s="81" t="s">
        <v>20</v>
      </c>
      <c r="V97" s="30" t="s">
        <v>27</v>
      </c>
      <c r="W97" s="30" t="s">
        <v>26</v>
      </c>
      <c r="X97" s="30" t="s">
        <v>14</v>
      </c>
      <c r="Y97" s="30" t="s">
        <v>15</v>
      </c>
      <c r="Z97" s="46" t="s">
        <v>16</v>
      </c>
      <c r="AA97" s="46" t="s">
        <v>17</v>
      </c>
      <c r="AB97" s="46" t="s">
        <v>61</v>
      </c>
      <c r="AC97" s="46" t="s">
        <v>18</v>
      </c>
      <c r="AD97" s="47" t="s">
        <v>25</v>
      </c>
      <c r="AE97" s="47" t="s">
        <v>19</v>
      </c>
      <c r="AF97" s="47" t="s">
        <v>20</v>
      </c>
      <c r="AG97" s="81" t="s">
        <v>16</v>
      </c>
      <c r="AH97" s="80" t="s">
        <v>17</v>
      </c>
      <c r="AI97" s="80" t="s">
        <v>61</v>
      </c>
      <c r="AJ97" s="81" t="s">
        <v>18</v>
      </c>
      <c r="AK97" s="81" t="s">
        <v>25</v>
      </c>
      <c r="AL97" s="81" t="s">
        <v>19</v>
      </c>
      <c r="AM97" s="81" t="s">
        <v>20</v>
      </c>
      <c r="AN97" s="46" t="s">
        <v>16</v>
      </c>
      <c r="AO97" s="46" t="s">
        <v>17</v>
      </c>
      <c r="AP97" s="46" t="s">
        <v>61</v>
      </c>
      <c r="AQ97" s="46" t="s">
        <v>18</v>
      </c>
      <c r="AR97" s="47" t="s">
        <v>25</v>
      </c>
      <c r="AS97" s="47" t="s">
        <v>19</v>
      </c>
      <c r="AT97" s="47" t="s">
        <v>20</v>
      </c>
      <c r="AU97" s="80" t="s">
        <v>16</v>
      </c>
      <c r="AV97" s="80" t="s">
        <v>17</v>
      </c>
      <c r="AW97" s="80" t="s">
        <v>61</v>
      </c>
      <c r="AX97" s="80" t="s">
        <v>18</v>
      </c>
      <c r="AY97" s="81" t="s">
        <v>25</v>
      </c>
      <c r="AZ97" s="81" t="s">
        <v>19</v>
      </c>
      <c r="BA97" s="81" t="s">
        <v>20</v>
      </c>
      <c r="BB97" s="46" t="s">
        <v>16</v>
      </c>
      <c r="BC97" s="46" t="s">
        <v>17</v>
      </c>
      <c r="BD97" s="46" t="s">
        <v>61</v>
      </c>
      <c r="BE97" s="46" t="s">
        <v>18</v>
      </c>
      <c r="BF97" s="47" t="s">
        <v>25</v>
      </c>
      <c r="BG97" s="47" t="s">
        <v>19</v>
      </c>
      <c r="BH97" s="47" t="s">
        <v>20</v>
      </c>
      <c r="BK97" s="30" t="s">
        <v>27</v>
      </c>
      <c r="BL97" s="30" t="s">
        <v>26</v>
      </c>
      <c r="BM97" s="30" t="s">
        <v>14</v>
      </c>
      <c r="BN97" s="30" t="s">
        <v>15</v>
      </c>
      <c r="BO97" s="80" t="s">
        <v>16</v>
      </c>
      <c r="BP97" s="80" t="s">
        <v>17</v>
      </c>
      <c r="BQ97" s="80" t="s">
        <v>61</v>
      </c>
      <c r="BR97" s="80" t="s">
        <v>18</v>
      </c>
      <c r="BS97" s="81" t="s">
        <v>25</v>
      </c>
      <c r="BT97" s="81" t="s">
        <v>19</v>
      </c>
      <c r="BU97" s="81" t="s">
        <v>20</v>
      </c>
      <c r="BV97" s="35"/>
      <c r="BW97" s="35"/>
      <c r="BX97" s="35"/>
      <c r="BY97" s="35"/>
      <c r="BZ97" s="35"/>
      <c r="CA97" s="35"/>
      <c r="CB97" s="60"/>
      <c r="CC97" s="60"/>
      <c r="CD97" s="60"/>
    </row>
    <row r="98" spans="7:82" x14ac:dyDescent="0.25">
      <c r="G98" s="30">
        <v>0.23094688221709006</v>
      </c>
      <c r="H98" s="64">
        <v>72.284999999999997</v>
      </c>
      <c r="I98" s="50">
        <v>4.1666666666666664E-2</v>
      </c>
      <c r="J98" s="30">
        <v>2</v>
      </c>
      <c r="K98" s="81">
        <v>-1</v>
      </c>
      <c r="L98" s="81">
        <v>0.83</v>
      </c>
      <c r="M98" s="81">
        <v>0.75</v>
      </c>
      <c r="N98" s="80">
        <v>77</v>
      </c>
      <c r="O98" s="81">
        <v>85.28</v>
      </c>
      <c r="P98" s="81">
        <f t="shared" ref="P98:P121" si="42">((J98+K98)*L98+(78-O98)+(N98-85))*M98</f>
        <v>-10.8375</v>
      </c>
      <c r="Q98" s="81">
        <f t="shared" ref="Q98:Q121" si="43">P98*H98*G98</f>
        <v>-180.92117494226326</v>
      </c>
      <c r="V98" s="30">
        <v>0.7246376811594204</v>
      </c>
      <c r="W98" s="64">
        <v>72.284999999999997</v>
      </c>
      <c r="X98" s="50">
        <v>4.1666666666666664E-2</v>
      </c>
      <c r="Y98" s="30">
        <v>2</v>
      </c>
      <c r="Z98" s="47">
        <v>-1</v>
      </c>
      <c r="AA98" s="47">
        <v>0.5</v>
      </c>
      <c r="AB98" s="47">
        <v>0.75</v>
      </c>
      <c r="AC98" s="47">
        <v>96.8</v>
      </c>
      <c r="AD98" s="46">
        <v>80</v>
      </c>
      <c r="AE98" s="47">
        <f t="shared" ref="AE98:AE121" si="44">((Y98+Z98)*AA98+(78-AD98)+(AC98-85))*AB98</f>
        <v>7.7249999999999979</v>
      </c>
      <c r="AF98" s="47">
        <f t="shared" ref="AF98:AF121" si="45">AE98*W98*V98</f>
        <v>404.63885869565212</v>
      </c>
      <c r="AG98" s="81">
        <v>-0.125</v>
      </c>
      <c r="AH98" s="81">
        <v>0.5</v>
      </c>
      <c r="AI98" s="81">
        <v>0.75</v>
      </c>
      <c r="AJ98" s="81">
        <v>98.6</v>
      </c>
      <c r="AK98" s="80">
        <v>80</v>
      </c>
      <c r="AL98" s="81">
        <f t="shared" ref="AL98:AL121" si="46">((Y98+AG98)*AH98+(78-AK98)+(AJ98-85))*AI98</f>
        <v>9.4031249999999957</v>
      </c>
      <c r="AM98" s="81">
        <f t="shared" ref="AM98:AM121" si="47">V98*W98*AL98</f>
        <v>492.53977581521724</v>
      </c>
      <c r="AN98" s="47">
        <v>-0.125</v>
      </c>
      <c r="AO98" s="47">
        <v>0.5</v>
      </c>
      <c r="AP98" s="47">
        <v>0.75</v>
      </c>
      <c r="AQ98" s="47">
        <v>95</v>
      </c>
      <c r="AR98" s="46">
        <v>80</v>
      </c>
      <c r="AS98" s="47">
        <f t="shared" ref="AS98:AS121" si="48">((Y98+AN98)*AO98+(78-AR98)+(AQ98-85))*AP98</f>
        <v>6.703125</v>
      </c>
      <c r="AT98" s="47">
        <f t="shared" ref="AT98:AT121" si="49">AS98*W98*V98</f>
        <v>351.11260190217394</v>
      </c>
      <c r="AU98" s="81">
        <v>-0.125</v>
      </c>
      <c r="AV98" s="81">
        <v>0.5</v>
      </c>
      <c r="AW98" s="81">
        <v>0.75</v>
      </c>
      <c r="AX98" s="81">
        <v>96.8</v>
      </c>
      <c r="AY98" s="80">
        <v>80</v>
      </c>
      <c r="AZ98" s="81">
        <f t="shared" ref="AZ98:AZ121" si="50">((Y98+AU98)*AV98+(78-AY98)+(AX98-85))*AW98</f>
        <v>8.0531249999999979</v>
      </c>
      <c r="BA98" s="81">
        <f t="shared" ref="BA98:BA121" si="51">AZ98*W98*V98</f>
        <v>421.82618885869562</v>
      </c>
      <c r="BB98" s="47">
        <v>-0.125</v>
      </c>
      <c r="BC98" s="47">
        <v>0.5</v>
      </c>
      <c r="BD98" s="47">
        <v>0.75</v>
      </c>
      <c r="BE98" s="47">
        <v>96.8</v>
      </c>
      <c r="BF98" s="46">
        <v>80</v>
      </c>
      <c r="BG98" s="47">
        <f t="shared" ref="BG98:BG121" si="52">((Y98+BB98)*BC98+(78-BF98)+(BE98-85))*BD98</f>
        <v>8.0531249999999979</v>
      </c>
      <c r="BH98" s="47">
        <f t="shared" ref="BH98:BH121" si="53">V98*W98*BG98</f>
        <v>421.82618885869562</v>
      </c>
      <c r="BK98" s="30">
        <v>0.98039215686274506</v>
      </c>
      <c r="BL98" s="82">
        <v>1370.4</v>
      </c>
      <c r="BM98" s="50">
        <v>4.1666666666666664E-2</v>
      </c>
      <c r="BN98" s="30">
        <v>2</v>
      </c>
      <c r="BO98" s="81">
        <v>-0.125</v>
      </c>
      <c r="BP98" s="81">
        <v>0.83</v>
      </c>
      <c r="BQ98" s="81">
        <v>0.75</v>
      </c>
      <c r="BR98" s="80">
        <v>77</v>
      </c>
      <c r="BS98" s="81">
        <v>78.709999999999994</v>
      </c>
      <c r="BT98" s="81">
        <f t="shared" ref="BT98:BT121" si="54">((BN98+BO98)*BP98+(78-BS98)+(BR98-85))*BQ98</f>
        <v>-5.3653124999999946</v>
      </c>
      <c r="BU98" s="81">
        <f t="shared" ref="BU98:BU121" si="55">BT98*BL98*BK98</f>
        <v>-7208.4551470588167</v>
      </c>
      <c r="BV98" s="59"/>
      <c r="BW98" s="35"/>
      <c r="BX98" s="60"/>
      <c r="BY98" s="60"/>
      <c r="BZ98" s="60"/>
      <c r="CA98" s="35"/>
      <c r="CB98" s="60"/>
      <c r="CC98" s="60"/>
      <c r="CD98" s="60"/>
    </row>
    <row r="99" spans="7:82" x14ac:dyDescent="0.25">
      <c r="G99" s="30">
        <v>0.23094688221709006</v>
      </c>
      <c r="H99" s="64">
        <v>72.284999999999997</v>
      </c>
      <c r="I99" s="50">
        <v>8.3333333333333329E-2</v>
      </c>
      <c r="J99" s="30">
        <v>0</v>
      </c>
      <c r="K99" s="81">
        <v>-1</v>
      </c>
      <c r="L99" s="81">
        <v>0.83</v>
      </c>
      <c r="M99" s="81">
        <v>0.75</v>
      </c>
      <c r="N99" s="80">
        <v>77</v>
      </c>
      <c r="O99" s="81">
        <v>84.74</v>
      </c>
      <c r="P99" s="81">
        <f t="shared" si="42"/>
        <v>-11.677499999999997</v>
      </c>
      <c r="Q99" s="81">
        <f t="shared" si="43"/>
        <v>-194.94413106235558</v>
      </c>
      <c r="V99" s="30">
        <v>0.7246376811594204</v>
      </c>
      <c r="W99" s="64">
        <v>72.284999999999997</v>
      </c>
      <c r="X99" s="50">
        <v>8.3333333333333329E-2</v>
      </c>
      <c r="Y99" s="30">
        <v>0</v>
      </c>
      <c r="Z99" s="47">
        <v>-1</v>
      </c>
      <c r="AA99" s="47">
        <v>0.5</v>
      </c>
      <c r="AB99" s="47">
        <v>0.75</v>
      </c>
      <c r="AC99" s="47">
        <v>96.8</v>
      </c>
      <c r="AD99" s="46">
        <v>80</v>
      </c>
      <c r="AE99" s="47">
        <f t="shared" si="44"/>
        <v>6.9749999999999979</v>
      </c>
      <c r="AF99" s="47">
        <f t="shared" si="45"/>
        <v>365.35353260869562</v>
      </c>
      <c r="AG99" s="81">
        <v>-0.125</v>
      </c>
      <c r="AH99" s="81">
        <v>0.5</v>
      </c>
      <c r="AI99" s="81">
        <v>0.75</v>
      </c>
      <c r="AJ99" s="81">
        <v>98.6</v>
      </c>
      <c r="AK99" s="80">
        <v>80</v>
      </c>
      <c r="AL99" s="81">
        <f t="shared" si="46"/>
        <v>8.6531249999999957</v>
      </c>
      <c r="AM99" s="81">
        <f t="shared" si="47"/>
        <v>453.25444972826068</v>
      </c>
      <c r="AN99" s="47">
        <v>-0.125</v>
      </c>
      <c r="AO99" s="47">
        <v>0.5</v>
      </c>
      <c r="AP99" s="47">
        <v>0.75</v>
      </c>
      <c r="AQ99" s="47">
        <v>95</v>
      </c>
      <c r="AR99" s="46">
        <v>80</v>
      </c>
      <c r="AS99" s="47">
        <f t="shared" si="48"/>
        <v>5.953125</v>
      </c>
      <c r="AT99" s="47">
        <f t="shared" si="49"/>
        <v>311.82727581521743</v>
      </c>
      <c r="AU99" s="81">
        <v>-0.125</v>
      </c>
      <c r="AV99" s="81">
        <v>0.5</v>
      </c>
      <c r="AW99" s="81">
        <v>0.75</v>
      </c>
      <c r="AX99" s="81">
        <v>96.8</v>
      </c>
      <c r="AY99" s="80">
        <v>80</v>
      </c>
      <c r="AZ99" s="81">
        <f t="shared" si="50"/>
        <v>7.3031249999999979</v>
      </c>
      <c r="BA99" s="81">
        <f t="shared" si="51"/>
        <v>382.54086277173906</v>
      </c>
      <c r="BB99" s="47">
        <v>-0.125</v>
      </c>
      <c r="BC99" s="47">
        <v>0.5</v>
      </c>
      <c r="BD99" s="47">
        <v>0.75</v>
      </c>
      <c r="BE99" s="47">
        <v>96.8</v>
      </c>
      <c r="BF99" s="46">
        <v>80</v>
      </c>
      <c r="BG99" s="47">
        <f t="shared" si="52"/>
        <v>7.3031249999999979</v>
      </c>
      <c r="BH99" s="47">
        <f t="shared" si="53"/>
        <v>382.54086277173906</v>
      </c>
      <c r="BK99" s="30">
        <v>0.98039215686274506</v>
      </c>
      <c r="BL99" s="82">
        <v>1370.4</v>
      </c>
      <c r="BM99" s="50">
        <v>8.3333333333333329E-2</v>
      </c>
      <c r="BN99" s="30">
        <v>0</v>
      </c>
      <c r="BO99" s="81">
        <v>-0.125</v>
      </c>
      <c r="BP99" s="81">
        <v>0.83</v>
      </c>
      <c r="BQ99" s="81">
        <v>0.75</v>
      </c>
      <c r="BR99" s="80">
        <v>77</v>
      </c>
      <c r="BS99" s="81">
        <v>78.8</v>
      </c>
      <c r="BT99" s="81">
        <f t="shared" si="54"/>
        <v>-6.6778124999999982</v>
      </c>
      <c r="BU99" s="81">
        <f t="shared" si="55"/>
        <v>-8971.8374999999978</v>
      </c>
      <c r="BV99" s="59"/>
      <c r="BW99" s="35"/>
      <c r="BX99" s="60"/>
      <c r="BY99" s="60"/>
      <c r="BZ99" s="60"/>
      <c r="CA99" s="35"/>
      <c r="CB99" s="60"/>
      <c r="CC99" s="60"/>
      <c r="CD99" s="60"/>
    </row>
    <row r="100" spans="7:82" x14ac:dyDescent="0.25">
      <c r="G100" s="30">
        <v>0.23094688221709006</v>
      </c>
      <c r="H100" s="64">
        <v>72.284999999999997</v>
      </c>
      <c r="I100" s="50">
        <v>0.125</v>
      </c>
      <c r="J100" s="30">
        <v>-2</v>
      </c>
      <c r="K100" s="81">
        <v>-1</v>
      </c>
      <c r="L100" s="81">
        <v>0.83</v>
      </c>
      <c r="M100" s="81">
        <v>0.75</v>
      </c>
      <c r="N100" s="80">
        <v>80.599999999999994</v>
      </c>
      <c r="O100" s="81">
        <v>84.02</v>
      </c>
      <c r="P100" s="81">
        <f t="shared" si="42"/>
        <v>-9.682500000000001</v>
      </c>
      <c r="Q100" s="81">
        <f t="shared" si="43"/>
        <v>-161.63961027713626</v>
      </c>
      <c r="V100" s="30">
        <v>0.7246376811594204</v>
      </c>
      <c r="W100" s="64">
        <v>72.284999999999997</v>
      </c>
      <c r="X100" s="50">
        <v>0.125</v>
      </c>
      <c r="Y100" s="30">
        <v>-2</v>
      </c>
      <c r="Z100" s="47">
        <v>-1</v>
      </c>
      <c r="AA100" s="47">
        <v>0.5</v>
      </c>
      <c r="AB100" s="47">
        <v>0.75</v>
      </c>
      <c r="AC100" s="47">
        <v>96.8</v>
      </c>
      <c r="AD100" s="46">
        <v>80</v>
      </c>
      <c r="AE100" s="47">
        <f t="shared" si="44"/>
        <v>6.2249999999999979</v>
      </c>
      <c r="AF100" s="47">
        <f t="shared" si="45"/>
        <v>326.06820652173906</v>
      </c>
      <c r="AG100" s="81">
        <v>-0.125</v>
      </c>
      <c r="AH100" s="81">
        <v>0.5</v>
      </c>
      <c r="AI100" s="81">
        <v>0.75</v>
      </c>
      <c r="AJ100" s="81">
        <v>98.6</v>
      </c>
      <c r="AK100" s="80">
        <v>80</v>
      </c>
      <c r="AL100" s="81">
        <f t="shared" si="46"/>
        <v>7.9031249999999957</v>
      </c>
      <c r="AM100" s="81">
        <f t="shared" si="47"/>
        <v>413.96912364130418</v>
      </c>
      <c r="AN100" s="47">
        <v>-0.125</v>
      </c>
      <c r="AO100" s="47">
        <v>0.5</v>
      </c>
      <c r="AP100" s="47">
        <v>0.75</v>
      </c>
      <c r="AQ100" s="47">
        <v>95</v>
      </c>
      <c r="AR100" s="46">
        <v>80</v>
      </c>
      <c r="AS100" s="47">
        <f t="shared" si="48"/>
        <v>5.203125</v>
      </c>
      <c r="AT100" s="47">
        <f t="shared" si="49"/>
        <v>272.54194972826087</v>
      </c>
      <c r="AU100" s="81">
        <v>-0.125</v>
      </c>
      <c r="AV100" s="81">
        <v>0.5</v>
      </c>
      <c r="AW100" s="81">
        <v>0.75</v>
      </c>
      <c r="AX100" s="81">
        <v>96.8</v>
      </c>
      <c r="AY100" s="80">
        <v>80</v>
      </c>
      <c r="AZ100" s="81">
        <f t="shared" si="50"/>
        <v>6.5531249999999979</v>
      </c>
      <c r="BA100" s="81">
        <f t="shared" si="51"/>
        <v>343.2555366847825</v>
      </c>
      <c r="BB100" s="47">
        <v>-0.125</v>
      </c>
      <c r="BC100" s="47">
        <v>0.5</v>
      </c>
      <c r="BD100" s="47">
        <v>0.75</v>
      </c>
      <c r="BE100" s="47">
        <v>96.8</v>
      </c>
      <c r="BF100" s="46">
        <v>80</v>
      </c>
      <c r="BG100" s="47">
        <f t="shared" si="52"/>
        <v>6.5531249999999979</v>
      </c>
      <c r="BH100" s="47">
        <f t="shared" si="53"/>
        <v>343.25553668478256</v>
      </c>
      <c r="BK100" s="30">
        <v>0.98039215686274506</v>
      </c>
      <c r="BL100" s="82">
        <v>1370.4</v>
      </c>
      <c r="BM100" s="50">
        <v>0.125</v>
      </c>
      <c r="BN100" s="30">
        <v>-2</v>
      </c>
      <c r="BO100" s="81">
        <v>-0.125</v>
      </c>
      <c r="BP100" s="81">
        <v>0.83</v>
      </c>
      <c r="BQ100" s="81">
        <v>0.75</v>
      </c>
      <c r="BR100" s="80">
        <v>80.599999999999994</v>
      </c>
      <c r="BS100" s="81">
        <v>78.8</v>
      </c>
      <c r="BT100" s="81">
        <f t="shared" si="54"/>
        <v>-5.2228125000000016</v>
      </c>
      <c r="BU100" s="81">
        <f t="shared" si="55"/>
        <v>-7017.0022058823552</v>
      </c>
      <c r="BV100" s="59"/>
      <c r="BW100" s="35"/>
      <c r="BX100" s="60"/>
      <c r="BY100" s="60"/>
      <c r="BZ100" s="60"/>
      <c r="CA100" s="35"/>
      <c r="CB100" s="60"/>
      <c r="CC100" s="60"/>
      <c r="CD100" s="60"/>
    </row>
    <row r="101" spans="7:82" x14ac:dyDescent="0.25">
      <c r="G101" s="30">
        <v>0.23094688221709006</v>
      </c>
      <c r="H101" s="64">
        <v>72.284999999999997</v>
      </c>
      <c r="I101" s="50">
        <v>0.16666666666666699</v>
      </c>
      <c r="J101" s="30">
        <v>-3</v>
      </c>
      <c r="K101" s="81">
        <v>-1</v>
      </c>
      <c r="L101" s="81">
        <v>0.83</v>
      </c>
      <c r="M101" s="81">
        <v>0.75</v>
      </c>
      <c r="N101" s="80">
        <v>78.8</v>
      </c>
      <c r="O101" s="81">
        <v>83.48</v>
      </c>
      <c r="P101" s="81">
        <f t="shared" si="42"/>
        <v>-11.250000000000005</v>
      </c>
      <c r="Q101" s="81">
        <f t="shared" si="43"/>
        <v>-187.80744803695157</v>
      </c>
      <c r="V101" s="30">
        <v>0.7246376811594204</v>
      </c>
      <c r="W101" s="64">
        <v>72.284999999999997</v>
      </c>
      <c r="X101" s="50">
        <v>0.16666666666666699</v>
      </c>
      <c r="Y101" s="30">
        <v>-3</v>
      </c>
      <c r="Z101" s="47">
        <v>-1</v>
      </c>
      <c r="AA101" s="47">
        <v>0.5</v>
      </c>
      <c r="AB101" s="47">
        <v>0.75</v>
      </c>
      <c r="AC101" s="47">
        <v>96.8</v>
      </c>
      <c r="AD101" s="46">
        <v>80</v>
      </c>
      <c r="AE101" s="47">
        <f t="shared" si="44"/>
        <v>5.8499999999999979</v>
      </c>
      <c r="AF101" s="47">
        <f t="shared" si="45"/>
        <v>306.42554347826081</v>
      </c>
      <c r="AG101" s="81">
        <v>-0.125</v>
      </c>
      <c r="AH101" s="81">
        <v>0.5</v>
      </c>
      <c r="AI101" s="81">
        <v>0.75</v>
      </c>
      <c r="AJ101" s="81">
        <v>98.6</v>
      </c>
      <c r="AK101" s="80">
        <v>80</v>
      </c>
      <c r="AL101" s="81">
        <f t="shared" si="46"/>
        <v>7.5281249999999957</v>
      </c>
      <c r="AM101" s="81">
        <f t="shared" si="47"/>
        <v>394.32646059782593</v>
      </c>
      <c r="AN101" s="47">
        <v>-0.125</v>
      </c>
      <c r="AO101" s="47">
        <v>0.5</v>
      </c>
      <c r="AP101" s="47">
        <v>0.75</v>
      </c>
      <c r="AQ101" s="47">
        <v>95</v>
      </c>
      <c r="AR101" s="46">
        <v>80</v>
      </c>
      <c r="AS101" s="47">
        <f t="shared" si="48"/>
        <v>4.828125</v>
      </c>
      <c r="AT101" s="47">
        <f t="shared" si="49"/>
        <v>252.89928668478262</v>
      </c>
      <c r="AU101" s="81">
        <v>-0.125</v>
      </c>
      <c r="AV101" s="81">
        <v>0.5</v>
      </c>
      <c r="AW101" s="81">
        <v>0.75</v>
      </c>
      <c r="AX101" s="81">
        <v>96.8</v>
      </c>
      <c r="AY101" s="80">
        <v>80</v>
      </c>
      <c r="AZ101" s="81">
        <f t="shared" si="50"/>
        <v>6.1781249999999979</v>
      </c>
      <c r="BA101" s="81">
        <f t="shared" si="51"/>
        <v>323.6128736413043</v>
      </c>
      <c r="BB101" s="47">
        <v>-0.125</v>
      </c>
      <c r="BC101" s="47">
        <v>0.5</v>
      </c>
      <c r="BD101" s="47">
        <v>0.75</v>
      </c>
      <c r="BE101" s="47">
        <v>96.8</v>
      </c>
      <c r="BF101" s="46">
        <v>80</v>
      </c>
      <c r="BG101" s="47">
        <f t="shared" si="52"/>
        <v>6.1781249999999979</v>
      </c>
      <c r="BH101" s="47">
        <f t="shared" si="53"/>
        <v>323.6128736413043</v>
      </c>
      <c r="BK101" s="30">
        <v>0.98039215686274506</v>
      </c>
      <c r="BL101" s="82">
        <v>1370.4</v>
      </c>
      <c r="BM101" s="50">
        <v>0.16666666666666699</v>
      </c>
      <c r="BN101" s="30">
        <v>-3</v>
      </c>
      <c r="BO101" s="81">
        <v>-0.125</v>
      </c>
      <c r="BP101" s="81">
        <v>0.83</v>
      </c>
      <c r="BQ101" s="81">
        <v>0.75</v>
      </c>
      <c r="BR101" s="80">
        <v>78.8</v>
      </c>
      <c r="BS101" s="81">
        <v>78</v>
      </c>
      <c r="BT101" s="81">
        <f t="shared" si="54"/>
        <v>-6.5953125000000021</v>
      </c>
      <c r="BU101" s="81">
        <f t="shared" si="55"/>
        <v>-8860.9963235294144</v>
      </c>
      <c r="BV101" s="59"/>
      <c r="BW101" s="35"/>
      <c r="BX101" s="60"/>
      <c r="BY101" s="60"/>
      <c r="BZ101" s="60"/>
      <c r="CA101" s="35"/>
      <c r="CB101" s="60"/>
      <c r="CC101" s="60"/>
      <c r="CD101" s="60"/>
    </row>
    <row r="102" spans="7:82" x14ac:dyDescent="0.25">
      <c r="G102" s="30">
        <v>0.23094688221709006</v>
      </c>
      <c r="H102" s="64">
        <v>72.284999999999997</v>
      </c>
      <c r="I102" s="50">
        <v>0.20833333333333401</v>
      </c>
      <c r="J102" s="30">
        <v>-4</v>
      </c>
      <c r="K102" s="81">
        <v>-1</v>
      </c>
      <c r="L102" s="81">
        <v>0.83</v>
      </c>
      <c r="M102" s="81">
        <v>0.75</v>
      </c>
      <c r="N102" s="80">
        <v>78.8</v>
      </c>
      <c r="O102" s="81">
        <v>83.3</v>
      </c>
      <c r="P102" s="81">
        <f t="shared" si="42"/>
        <v>-11.737499999999999</v>
      </c>
      <c r="Q102" s="81">
        <f t="shared" si="43"/>
        <v>-195.94577078521937</v>
      </c>
      <c r="V102" s="30">
        <v>0.7246376811594204</v>
      </c>
      <c r="W102" s="64">
        <v>72.284999999999997</v>
      </c>
      <c r="X102" s="50">
        <v>0.20833333333333401</v>
      </c>
      <c r="Y102" s="30">
        <v>-4</v>
      </c>
      <c r="Z102" s="47">
        <v>-1</v>
      </c>
      <c r="AA102" s="47">
        <v>0.5</v>
      </c>
      <c r="AB102" s="47">
        <v>0.75</v>
      </c>
      <c r="AC102" s="47">
        <v>96.8</v>
      </c>
      <c r="AD102" s="46">
        <v>80</v>
      </c>
      <c r="AE102" s="47">
        <f t="shared" si="44"/>
        <v>5.4749999999999979</v>
      </c>
      <c r="AF102" s="47">
        <f t="shared" si="45"/>
        <v>286.78288043478256</v>
      </c>
      <c r="AG102" s="81">
        <v>-0.125</v>
      </c>
      <c r="AH102" s="81">
        <v>0.5</v>
      </c>
      <c r="AI102" s="81">
        <v>0.75</v>
      </c>
      <c r="AJ102" s="81">
        <v>98.6</v>
      </c>
      <c r="AK102" s="80">
        <v>80</v>
      </c>
      <c r="AL102" s="81">
        <f t="shared" si="46"/>
        <v>7.1531249999999957</v>
      </c>
      <c r="AM102" s="81">
        <f t="shared" si="47"/>
        <v>374.68379755434768</v>
      </c>
      <c r="AN102" s="47">
        <v>-0.125</v>
      </c>
      <c r="AO102" s="47">
        <v>0.5</v>
      </c>
      <c r="AP102" s="47">
        <v>0.75</v>
      </c>
      <c r="AQ102" s="47">
        <v>95</v>
      </c>
      <c r="AR102" s="46">
        <v>80</v>
      </c>
      <c r="AS102" s="47">
        <f t="shared" si="48"/>
        <v>4.453125</v>
      </c>
      <c r="AT102" s="47">
        <f t="shared" si="49"/>
        <v>233.25662364130437</v>
      </c>
      <c r="AU102" s="81">
        <v>-0.125</v>
      </c>
      <c r="AV102" s="81">
        <v>0.5</v>
      </c>
      <c r="AW102" s="81">
        <v>0.75</v>
      </c>
      <c r="AX102" s="81">
        <v>96.8</v>
      </c>
      <c r="AY102" s="80">
        <v>80</v>
      </c>
      <c r="AZ102" s="81">
        <f t="shared" si="50"/>
        <v>5.8031249999999979</v>
      </c>
      <c r="BA102" s="81">
        <f t="shared" si="51"/>
        <v>303.970210597826</v>
      </c>
      <c r="BB102" s="47">
        <v>-0.125</v>
      </c>
      <c r="BC102" s="47">
        <v>0.5</v>
      </c>
      <c r="BD102" s="47">
        <v>0.75</v>
      </c>
      <c r="BE102" s="47">
        <v>96.8</v>
      </c>
      <c r="BF102" s="46">
        <v>80</v>
      </c>
      <c r="BG102" s="47">
        <f t="shared" si="52"/>
        <v>5.8031249999999979</v>
      </c>
      <c r="BH102" s="47">
        <f t="shared" si="53"/>
        <v>303.970210597826</v>
      </c>
      <c r="BK102" s="30">
        <v>0.98039215686274506</v>
      </c>
      <c r="BL102" s="82">
        <v>1370.4</v>
      </c>
      <c r="BM102" s="50">
        <v>0.20833333333333401</v>
      </c>
      <c r="BN102" s="30">
        <v>-4</v>
      </c>
      <c r="BO102" s="81">
        <v>-0.125</v>
      </c>
      <c r="BP102" s="81">
        <v>0.83</v>
      </c>
      <c r="BQ102" s="81">
        <v>0.75</v>
      </c>
      <c r="BR102" s="80">
        <v>78.8</v>
      </c>
      <c r="BS102" s="81">
        <v>78</v>
      </c>
      <c r="BT102" s="81">
        <f t="shared" si="54"/>
        <v>-7.2178125000000026</v>
      </c>
      <c r="BU102" s="81">
        <f t="shared" si="55"/>
        <v>-9697.3433823529449</v>
      </c>
      <c r="BV102" s="59"/>
      <c r="BW102" s="35"/>
      <c r="BX102" s="60"/>
      <c r="BY102" s="60"/>
      <c r="BZ102" s="60"/>
      <c r="CA102" s="35"/>
      <c r="CB102" s="60"/>
      <c r="CC102" s="60"/>
      <c r="CD102" s="60"/>
    </row>
    <row r="103" spans="7:82" x14ac:dyDescent="0.25">
      <c r="G103" s="30">
        <v>0.23094688221709006</v>
      </c>
      <c r="H103" s="64">
        <v>72.284999999999997</v>
      </c>
      <c r="I103" s="50">
        <v>0.25</v>
      </c>
      <c r="J103" s="30">
        <v>-4</v>
      </c>
      <c r="K103" s="81">
        <v>-1</v>
      </c>
      <c r="L103" s="81">
        <v>0.83</v>
      </c>
      <c r="M103" s="81">
        <v>0.75</v>
      </c>
      <c r="N103" s="80">
        <v>78.8</v>
      </c>
      <c r="O103" s="81">
        <v>83.3</v>
      </c>
      <c r="P103" s="81">
        <f t="shared" si="42"/>
        <v>-11.737499999999999</v>
      </c>
      <c r="Q103" s="81">
        <f t="shared" si="43"/>
        <v>-195.94577078521937</v>
      </c>
      <c r="V103" s="30">
        <v>0.7246376811594204</v>
      </c>
      <c r="W103" s="64">
        <v>72.284999999999997</v>
      </c>
      <c r="X103" s="50">
        <v>0.25</v>
      </c>
      <c r="Y103" s="30">
        <v>-4</v>
      </c>
      <c r="Z103" s="47">
        <v>-1</v>
      </c>
      <c r="AA103" s="47">
        <v>0.5</v>
      </c>
      <c r="AB103" s="47">
        <v>0.75</v>
      </c>
      <c r="AC103" s="47">
        <v>96.8</v>
      </c>
      <c r="AD103" s="46">
        <v>80</v>
      </c>
      <c r="AE103" s="47">
        <f t="shared" si="44"/>
        <v>5.4749999999999979</v>
      </c>
      <c r="AF103" s="47">
        <f t="shared" si="45"/>
        <v>286.78288043478256</v>
      </c>
      <c r="AG103" s="81">
        <v>-0.125</v>
      </c>
      <c r="AH103" s="81">
        <v>0.5</v>
      </c>
      <c r="AI103" s="81">
        <v>0.75</v>
      </c>
      <c r="AJ103" s="81">
        <v>98.6</v>
      </c>
      <c r="AK103" s="80">
        <v>80</v>
      </c>
      <c r="AL103" s="81">
        <f t="shared" si="46"/>
        <v>7.1531249999999957</v>
      </c>
      <c r="AM103" s="81">
        <f t="shared" si="47"/>
        <v>374.68379755434768</v>
      </c>
      <c r="AN103" s="47">
        <v>-0.125</v>
      </c>
      <c r="AO103" s="47">
        <v>0.5</v>
      </c>
      <c r="AP103" s="47">
        <v>0.75</v>
      </c>
      <c r="AQ103" s="47">
        <v>95</v>
      </c>
      <c r="AR103" s="46">
        <v>80</v>
      </c>
      <c r="AS103" s="47">
        <f t="shared" si="48"/>
        <v>4.453125</v>
      </c>
      <c r="AT103" s="47">
        <f t="shared" si="49"/>
        <v>233.25662364130437</v>
      </c>
      <c r="AU103" s="81">
        <v>-0.125</v>
      </c>
      <c r="AV103" s="81">
        <v>0.5</v>
      </c>
      <c r="AW103" s="81">
        <v>0.75</v>
      </c>
      <c r="AX103" s="81">
        <v>96.8</v>
      </c>
      <c r="AY103" s="80">
        <v>80</v>
      </c>
      <c r="AZ103" s="81">
        <f t="shared" si="50"/>
        <v>5.8031249999999979</v>
      </c>
      <c r="BA103" s="81">
        <f t="shared" si="51"/>
        <v>303.970210597826</v>
      </c>
      <c r="BB103" s="47">
        <v>-0.125</v>
      </c>
      <c r="BC103" s="47">
        <v>0.5</v>
      </c>
      <c r="BD103" s="47">
        <v>0.75</v>
      </c>
      <c r="BE103" s="47">
        <v>96.8</v>
      </c>
      <c r="BF103" s="46">
        <v>80</v>
      </c>
      <c r="BG103" s="47">
        <f t="shared" si="52"/>
        <v>5.8031249999999979</v>
      </c>
      <c r="BH103" s="47">
        <f t="shared" si="53"/>
        <v>303.970210597826</v>
      </c>
      <c r="BK103" s="30">
        <v>0.98039215686274506</v>
      </c>
      <c r="BL103" s="82">
        <v>1370.4</v>
      </c>
      <c r="BM103" s="50">
        <v>0.25</v>
      </c>
      <c r="BN103" s="30">
        <v>-4</v>
      </c>
      <c r="BO103" s="81">
        <v>-0.125</v>
      </c>
      <c r="BP103" s="81">
        <v>0.83</v>
      </c>
      <c r="BQ103" s="81">
        <v>0.75</v>
      </c>
      <c r="BR103" s="80">
        <v>78.8</v>
      </c>
      <c r="BS103" s="81">
        <v>78.8</v>
      </c>
      <c r="BT103" s="81">
        <f t="shared" si="54"/>
        <v>-7.8178125000000005</v>
      </c>
      <c r="BU103" s="81">
        <f t="shared" si="55"/>
        <v>-10503.461029411767</v>
      </c>
      <c r="BV103" s="59"/>
      <c r="BW103" s="35"/>
      <c r="BX103" s="60"/>
      <c r="BY103" s="60"/>
      <c r="BZ103" s="60"/>
      <c r="CA103" s="35"/>
      <c r="CB103" s="60"/>
      <c r="CC103" s="60"/>
      <c r="CD103" s="60"/>
    </row>
    <row r="104" spans="7:82" x14ac:dyDescent="0.25">
      <c r="G104" s="30">
        <v>0.23094688221709006</v>
      </c>
      <c r="H104" s="64">
        <v>72.284999999999997</v>
      </c>
      <c r="I104" s="50">
        <v>0.29166666666666702</v>
      </c>
      <c r="J104" s="30">
        <v>-1</v>
      </c>
      <c r="K104" s="81">
        <v>-1</v>
      </c>
      <c r="L104" s="81">
        <v>0.83</v>
      </c>
      <c r="M104" s="81">
        <v>0.75</v>
      </c>
      <c r="N104" s="80">
        <v>78.8</v>
      </c>
      <c r="O104" s="81">
        <v>82.94</v>
      </c>
      <c r="P104" s="81">
        <f t="shared" si="42"/>
        <v>-9.6000000000000014</v>
      </c>
      <c r="Q104" s="81">
        <f t="shared" si="43"/>
        <v>-160.26235565819863</v>
      </c>
      <c r="V104" s="30">
        <v>0.7246376811594204</v>
      </c>
      <c r="W104" s="64">
        <v>72.284999999999997</v>
      </c>
      <c r="X104" s="50">
        <v>0.29166666666666702</v>
      </c>
      <c r="Y104" s="30">
        <v>-1</v>
      </c>
      <c r="Z104" s="47">
        <v>-1</v>
      </c>
      <c r="AA104" s="47">
        <v>0.5</v>
      </c>
      <c r="AB104" s="47">
        <v>0.75</v>
      </c>
      <c r="AC104" s="47">
        <v>96.8</v>
      </c>
      <c r="AD104" s="46">
        <v>80</v>
      </c>
      <c r="AE104" s="47">
        <f t="shared" si="44"/>
        <v>6.5999999999999979</v>
      </c>
      <c r="AF104" s="47">
        <f t="shared" si="45"/>
        <v>345.71086956521731</v>
      </c>
      <c r="AG104" s="81">
        <v>-0.125</v>
      </c>
      <c r="AH104" s="81">
        <v>0.5</v>
      </c>
      <c r="AI104" s="81">
        <v>0.75</v>
      </c>
      <c r="AJ104" s="81">
        <v>98.6</v>
      </c>
      <c r="AK104" s="80">
        <v>80</v>
      </c>
      <c r="AL104" s="81">
        <f t="shared" si="46"/>
        <v>8.2781249999999957</v>
      </c>
      <c r="AM104" s="81">
        <f t="shared" si="47"/>
        <v>433.61178668478243</v>
      </c>
      <c r="AN104" s="47">
        <v>-0.125</v>
      </c>
      <c r="AO104" s="47">
        <v>0.5</v>
      </c>
      <c r="AP104" s="47">
        <v>0.75</v>
      </c>
      <c r="AQ104" s="47">
        <v>95</v>
      </c>
      <c r="AR104" s="46">
        <v>80</v>
      </c>
      <c r="AS104" s="47">
        <f t="shared" si="48"/>
        <v>5.578125</v>
      </c>
      <c r="AT104" s="47">
        <f t="shared" si="49"/>
        <v>292.18461277173918</v>
      </c>
      <c r="AU104" s="81">
        <v>-0.125</v>
      </c>
      <c r="AV104" s="81">
        <v>0.5</v>
      </c>
      <c r="AW104" s="81">
        <v>0.75</v>
      </c>
      <c r="AX104" s="81">
        <v>96.8</v>
      </c>
      <c r="AY104" s="80">
        <v>80</v>
      </c>
      <c r="AZ104" s="81">
        <f t="shared" si="50"/>
        <v>6.9281249999999979</v>
      </c>
      <c r="BA104" s="81">
        <f t="shared" si="51"/>
        <v>362.89819972826081</v>
      </c>
      <c r="BB104" s="47">
        <v>-0.125</v>
      </c>
      <c r="BC104" s="47">
        <v>0.5</v>
      </c>
      <c r="BD104" s="47">
        <v>0.75</v>
      </c>
      <c r="BE104" s="47">
        <v>96.8</v>
      </c>
      <c r="BF104" s="46">
        <v>80</v>
      </c>
      <c r="BG104" s="47">
        <f t="shared" si="52"/>
        <v>6.9281249999999979</v>
      </c>
      <c r="BH104" s="47">
        <f t="shared" si="53"/>
        <v>362.89819972826081</v>
      </c>
      <c r="BK104" s="30">
        <v>0.98039215686274506</v>
      </c>
      <c r="BL104" s="82">
        <v>1370.4</v>
      </c>
      <c r="BM104" s="50">
        <v>0.29166666666666702</v>
      </c>
      <c r="BN104" s="30">
        <v>-1</v>
      </c>
      <c r="BO104" s="81">
        <v>-0.125</v>
      </c>
      <c r="BP104" s="81">
        <v>0.83</v>
      </c>
      <c r="BQ104" s="81">
        <v>0.75</v>
      </c>
      <c r="BR104" s="80">
        <v>78.8</v>
      </c>
      <c r="BS104" s="81">
        <v>80.599999999999994</v>
      </c>
      <c r="BT104" s="81">
        <f t="shared" si="54"/>
        <v>-7.3003124999999978</v>
      </c>
      <c r="BU104" s="81">
        <f t="shared" si="55"/>
        <v>-9808.1845588235265</v>
      </c>
      <c r="BV104" s="59"/>
      <c r="BW104" s="35"/>
      <c r="BX104" s="60"/>
      <c r="BY104" s="60"/>
      <c r="BZ104" s="60"/>
      <c r="CA104" s="35"/>
      <c r="CB104" s="60"/>
      <c r="CC104" s="60"/>
      <c r="CD104" s="60"/>
    </row>
    <row r="105" spans="7:82" x14ac:dyDescent="0.25">
      <c r="G105" s="30">
        <v>0.23094688221709006</v>
      </c>
      <c r="H105" s="64">
        <v>72.284999999999997</v>
      </c>
      <c r="I105" s="50">
        <v>0.33333333333333398</v>
      </c>
      <c r="J105" s="30">
        <v>9</v>
      </c>
      <c r="K105" s="81">
        <v>-1</v>
      </c>
      <c r="L105" s="81">
        <v>0.83</v>
      </c>
      <c r="M105" s="81">
        <v>0.75</v>
      </c>
      <c r="N105" s="80">
        <v>78.8</v>
      </c>
      <c r="O105" s="81">
        <v>84.56</v>
      </c>
      <c r="P105" s="81">
        <f t="shared" si="42"/>
        <v>-4.5900000000000043</v>
      </c>
      <c r="Q105" s="81">
        <f t="shared" si="43"/>
        <v>-76.625438799076278</v>
      </c>
      <c r="V105" s="30">
        <v>0.7246376811594204</v>
      </c>
      <c r="W105" s="64">
        <v>72.284999999999997</v>
      </c>
      <c r="X105" s="50">
        <v>0.33333333333333398</v>
      </c>
      <c r="Y105" s="30">
        <v>9</v>
      </c>
      <c r="Z105" s="47">
        <v>-1</v>
      </c>
      <c r="AA105" s="47">
        <v>0.5</v>
      </c>
      <c r="AB105" s="47">
        <v>0.75</v>
      </c>
      <c r="AC105" s="47">
        <v>96.8</v>
      </c>
      <c r="AD105" s="46">
        <v>80</v>
      </c>
      <c r="AE105" s="47">
        <f t="shared" si="44"/>
        <v>10.349999999999998</v>
      </c>
      <c r="AF105" s="47">
        <f t="shared" si="45"/>
        <v>542.13749999999993</v>
      </c>
      <c r="AG105" s="81">
        <v>-0.125</v>
      </c>
      <c r="AH105" s="81">
        <v>0.5</v>
      </c>
      <c r="AI105" s="81">
        <v>0.75</v>
      </c>
      <c r="AJ105" s="81">
        <v>98.6</v>
      </c>
      <c r="AK105" s="80">
        <v>80</v>
      </c>
      <c r="AL105" s="81">
        <f t="shared" si="46"/>
        <v>12.028124999999996</v>
      </c>
      <c r="AM105" s="81">
        <f t="shared" si="47"/>
        <v>630.03841711956511</v>
      </c>
      <c r="AN105" s="47">
        <v>-0.125</v>
      </c>
      <c r="AO105" s="47">
        <v>0.5</v>
      </c>
      <c r="AP105" s="47">
        <v>0.75</v>
      </c>
      <c r="AQ105" s="47">
        <v>95</v>
      </c>
      <c r="AR105" s="46">
        <v>80</v>
      </c>
      <c r="AS105" s="47">
        <f t="shared" si="48"/>
        <v>9.328125</v>
      </c>
      <c r="AT105" s="47">
        <f t="shared" si="49"/>
        <v>488.61124320652175</v>
      </c>
      <c r="AU105" s="81">
        <v>-0.125</v>
      </c>
      <c r="AV105" s="81">
        <v>0.5</v>
      </c>
      <c r="AW105" s="81">
        <v>0.75</v>
      </c>
      <c r="AX105" s="81">
        <v>96.8</v>
      </c>
      <c r="AY105" s="80">
        <v>80</v>
      </c>
      <c r="AZ105" s="81">
        <f t="shared" si="50"/>
        <v>10.678124999999998</v>
      </c>
      <c r="BA105" s="81">
        <f t="shared" si="51"/>
        <v>559.32483016304343</v>
      </c>
      <c r="BB105" s="47">
        <v>-0.125</v>
      </c>
      <c r="BC105" s="47">
        <v>0.5</v>
      </c>
      <c r="BD105" s="47">
        <v>0.75</v>
      </c>
      <c r="BE105" s="47">
        <v>96.8</v>
      </c>
      <c r="BF105" s="46">
        <v>80</v>
      </c>
      <c r="BG105" s="47">
        <f t="shared" si="52"/>
        <v>10.678124999999998</v>
      </c>
      <c r="BH105" s="47">
        <f t="shared" si="53"/>
        <v>559.32483016304343</v>
      </c>
      <c r="BK105" s="30">
        <v>0.98039215686274506</v>
      </c>
      <c r="BL105" s="82">
        <v>1370.4</v>
      </c>
      <c r="BM105" s="50">
        <v>0.33333333333333398</v>
      </c>
      <c r="BN105" s="30">
        <v>9</v>
      </c>
      <c r="BO105" s="81">
        <v>-0.125</v>
      </c>
      <c r="BP105" s="81">
        <v>0.83</v>
      </c>
      <c r="BQ105" s="81">
        <v>0.75</v>
      </c>
      <c r="BR105" s="80">
        <v>78.8</v>
      </c>
      <c r="BS105" s="81">
        <v>87.8</v>
      </c>
      <c r="BT105" s="81">
        <f t="shared" si="54"/>
        <v>-6.4753124999999994</v>
      </c>
      <c r="BU105" s="81">
        <f t="shared" si="55"/>
        <v>-8699.7727941176454</v>
      </c>
      <c r="BV105" s="59"/>
      <c r="BW105" s="35"/>
      <c r="BX105" s="60"/>
      <c r="BY105" s="60"/>
      <c r="BZ105" s="60"/>
      <c r="CA105" s="35"/>
      <c r="CB105" s="60"/>
      <c r="CC105" s="60"/>
      <c r="CD105" s="60"/>
    </row>
    <row r="106" spans="7:82" x14ac:dyDescent="0.25">
      <c r="G106" s="30">
        <v>0.23094688221709006</v>
      </c>
      <c r="H106" s="64">
        <v>72.284999999999997</v>
      </c>
      <c r="I106" s="50">
        <v>0.375</v>
      </c>
      <c r="J106" s="30">
        <v>23</v>
      </c>
      <c r="K106" s="81">
        <v>-1</v>
      </c>
      <c r="L106" s="81">
        <v>0.83</v>
      </c>
      <c r="M106" s="81">
        <v>0.75</v>
      </c>
      <c r="N106" s="80">
        <v>78.8</v>
      </c>
      <c r="O106" s="81">
        <v>87.080000000000013</v>
      </c>
      <c r="P106" s="81">
        <f t="shared" si="42"/>
        <v>2.234999999999987</v>
      </c>
      <c r="Q106" s="81">
        <f t="shared" si="43"/>
        <v>37.311079676674147</v>
      </c>
      <c r="V106" s="30">
        <v>0.7246376811594204</v>
      </c>
      <c r="W106" s="64">
        <v>72.284999999999997</v>
      </c>
      <c r="X106" s="50">
        <v>0.375</v>
      </c>
      <c r="Y106" s="30">
        <v>23</v>
      </c>
      <c r="Z106" s="47">
        <v>-1</v>
      </c>
      <c r="AA106" s="47">
        <v>0.5</v>
      </c>
      <c r="AB106" s="47">
        <v>0.75</v>
      </c>
      <c r="AC106" s="47">
        <v>96.8</v>
      </c>
      <c r="AD106" s="46">
        <v>80</v>
      </c>
      <c r="AE106" s="47">
        <f t="shared" si="44"/>
        <v>15.599999999999998</v>
      </c>
      <c r="AF106" s="47">
        <f t="shared" si="45"/>
        <v>817.13478260869556</v>
      </c>
      <c r="AG106" s="81">
        <v>-0.125</v>
      </c>
      <c r="AH106" s="81">
        <v>0.5</v>
      </c>
      <c r="AI106" s="81">
        <v>0.75</v>
      </c>
      <c r="AJ106" s="81">
        <v>98.6</v>
      </c>
      <c r="AK106" s="80">
        <v>80</v>
      </c>
      <c r="AL106" s="81">
        <f t="shared" si="46"/>
        <v>17.278124999999996</v>
      </c>
      <c r="AM106" s="81">
        <f t="shared" si="47"/>
        <v>905.03569972826074</v>
      </c>
      <c r="AN106" s="47">
        <v>-0.125</v>
      </c>
      <c r="AO106" s="47">
        <v>0.5</v>
      </c>
      <c r="AP106" s="47">
        <v>0.75</v>
      </c>
      <c r="AQ106" s="47">
        <v>95</v>
      </c>
      <c r="AR106" s="46">
        <v>80</v>
      </c>
      <c r="AS106" s="47">
        <f t="shared" si="48"/>
        <v>14.578125</v>
      </c>
      <c r="AT106" s="47">
        <f t="shared" si="49"/>
        <v>763.60852581521749</v>
      </c>
      <c r="AU106" s="81">
        <v>-0.125</v>
      </c>
      <c r="AV106" s="81">
        <v>0.5</v>
      </c>
      <c r="AW106" s="81">
        <v>0.75</v>
      </c>
      <c r="AX106" s="81">
        <v>96.8</v>
      </c>
      <c r="AY106" s="80">
        <v>80</v>
      </c>
      <c r="AZ106" s="81">
        <f t="shared" si="50"/>
        <v>15.928124999999998</v>
      </c>
      <c r="BA106" s="81">
        <f t="shared" si="51"/>
        <v>834.32211277173906</v>
      </c>
      <c r="BB106" s="47">
        <v>-0.125</v>
      </c>
      <c r="BC106" s="47">
        <v>0.5</v>
      </c>
      <c r="BD106" s="47">
        <v>0.75</v>
      </c>
      <c r="BE106" s="47">
        <v>96.8</v>
      </c>
      <c r="BF106" s="46">
        <v>80</v>
      </c>
      <c r="BG106" s="47">
        <f t="shared" si="52"/>
        <v>15.928124999999998</v>
      </c>
      <c r="BH106" s="47">
        <f t="shared" si="53"/>
        <v>834.32211277173917</v>
      </c>
      <c r="BK106" s="30">
        <v>0.98039215686274506</v>
      </c>
      <c r="BL106" s="82">
        <v>1370.4</v>
      </c>
      <c r="BM106" s="50">
        <v>0.375</v>
      </c>
      <c r="BN106" s="30">
        <v>23</v>
      </c>
      <c r="BO106" s="81">
        <v>-0.125</v>
      </c>
      <c r="BP106" s="81">
        <v>0.83</v>
      </c>
      <c r="BQ106" s="81">
        <v>0.75</v>
      </c>
      <c r="BR106" s="80">
        <v>78.8</v>
      </c>
      <c r="BS106" s="81">
        <v>91.4</v>
      </c>
      <c r="BT106" s="81">
        <f t="shared" si="54"/>
        <v>-0.46031250000000767</v>
      </c>
      <c r="BU106" s="81">
        <f t="shared" si="55"/>
        <v>-618.44338235295152</v>
      </c>
      <c r="BV106" s="59"/>
      <c r="BW106" s="35"/>
      <c r="BX106" s="60"/>
      <c r="BY106" s="60"/>
      <c r="BZ106" s="60"/>
      <c r="CA106" s="35"/>
      <c r="CB106" s="60"/>
      <c r="CC106" s="60"/>
      <c r="CD106" s="60"/>
    </row>
    <row r="107" spans="7:82" x14ac:dyDescent="0.25">
      <c r="G107" s="30">
        <v>0.23094688221709006</v>
      </c>
      <c r="H107" s="64">
        <v>72.284999999999997</v>
      </c>
      <c r="I107" s="50">
        <v>0.41666666666666702</v>
      </c>
      <c r="J107" s="30">
        <v>37</v>
      </c>
      <c r="K107" s="81">
        <v>-1</v>
      </c>
      <c r="L107" s="81">
        <v>0.83</v>
      </c>
      <c r="M107" s="81">
        <v>0.75</v>
      </c>
      <c r="N107" s="80">
        <v>87.8</v>
      </c>
      <c r="O107" s="81">
        <v>92.11999999999999</v>
      </c>
      <c r="P107" s="81">
        <f t="shared" si="42"/>
        <v>13.920000000000005</v>
      </c>
      <c r="Q107" s="81">
        <f t="shared" si="43"/>
        <v>232.38041570438804</v>
      </c>
      <c r="V107" s="30">
        <v>0.7246376811594204</v>
      </c>
      <c r="W107" s="64">
        <v>72.284999999999997</v>
      </c>
      <c r="X107" s="50">
        <v>0.41666666666666702</v>
      </c>
      <c r="Y107" s="30">
        <v>37</v>
      </c>
      <c r="Z107" s="47">
        <v>-1</v>
      </c>
      <c r="AA107" s="47">
        <v>0.5</v>
      </c>
      <c r="AB107" s="47">
        <v>0.75</v>
      </c>
      <c r="AC107" s="47">
        <v>96.8</v>
      </c>
      <c r="AD107" s="46">
        <v>80</v>
      </c>
      <c r="AE107" s="47">
        <f t="shared" si="44"/>
        <v>20.849999999999998</v>
      </c>
      <c r="AF107" s="47">
        <f t="shared" si="45"/>
        <v>1092.1320652173913</v>
      </c>
      <c r="AG107" s="81">
        <v>-0.125</v>
      </c>
      <c r="AH107" s="81">
        <v>0.5</v>
      </c>
      <c r="AI107" s="81">
        <v>0.75</v>
      </c>
      <c r="AJ107" s="81">
        <v>98.6</v>
      </c>
      <c r="AK107" s="80">
        <v>80</v>
      </c>
      <c r="AL107" s="81">
        <f t="shared" si="46"/>
        <v>22.528124999999996</v>
      </c>
      <c r="AM107" s="81">
        <f t="shared" si="47"/>
        <v>1180.0329823369564</v>
      </c>
      <c r="AN107" s="47">
        <v>-0.125</v>
      </c>
      <c r="AO107" s="47">
        <v>0.5</v>
      </c>
      <c r="AP107" s="47">
        <v>0.75</v>
      </c>
      <c r="AQ107" s="47">
        <v>95</v>
      </c>
      <c r="AR107" s="46">
        <v>80</v>
      </c>
      <c r="AS107" s="47">
        <f t="shared" si="48"/>
        <v>19.828125</v>
      </c>
      <c r="AT107" s="47">
        <f t="shared" si="49"/>
        <v>1038.6058084239132</v>
      </c>
      <c r="AU107" s="81">
        <v>-0.125</v>
      </c>
      <c r="AV107" s="81">
        <v>0.5</v>
      </c>
      <c r="AW107" s="81">
        <v>0.75</v>
      </c>
      <c r="AX107" s="81">
        <v>96.8</v>
      </c>
      <c r="AY107" s="80">
        <v>80</v>
      </c>
      <c r="AZ107" s="81">
        <f t="shared" si="50"/>
        <v>21.178124999999998</v>
      </c>
      <c r="BA107" s="81">
        <f t="shared" si="51"/>
        <v>1109.3193953804348</v>
      </c>
      <c r="BB107" s="47">
        <v>-0.125</v>
      </c>
      <c r="BC107" s="47">
        <v>0.5</v>
      </c>
      <c r="BD107" s="47">
        <v>0.75</v>
      </c>
      <c r="BE107" s="47">
        <v>96.8</v>
      </c>
      <c r="BF107" s="46">
        <v>80</v>
      </c>
      <c r="BG107" s="47">
        <f t="shared" si="52"/>
        <v>21.178124999999998</v>
      </c>
      <c r="BH107" s="47">
        <f t="shared" si="53"/>
        <v>1109.3193953804348</v>
      </c>
      <c r="BK107" s="30">
        <v>0.98039215686274506</v>
      </c>
      <c r="BL107" s="82">
        <v>1370.4</v>
      </c>
      <c r="BM107" s="50">
        <v>0.41666666666666702</v>
      </c>
      <c r="BN107" s="30">
        <v>37</v>
      </c>
      <c r="BO107" s="81">
        <v>-0.125</v>
      </c>
      <c r="BP107" s="81">
        <v>0.83</v>
      </c>
      <c r="BQ107" s="81">
        <v>0.75</v>
      </c>
      <c r="BR107" s="80">
        <v>87.8</v>
      </c>
      <c r="BS107" s="81">
        <v>95</v>
      </c>
      <c r="BT107" s="81">
        <f t="shared" si="54"/>
        <v>12.304687499999996</v>
      </c>
      <c r="BU107" s="81">
        <f t="shared" si="55"/>
        <v>16531.709558823524</v>
      </c>
      <c r="BV107" s="59"/>
      <c r="BW107" s="35"/>
      <c r="BX107" s="60"/>
      <c r="BY107" s="60"/>
      <c r="BZ107" s="60"/>
      <c r="CA107" s="35"/>
      <c r="CB107" s="60"/>
      <c r="CC107" s="60"/>
      <c r="CD107" s="60"/>
    </row>
    <row r="108" spans="7:82" x14ac:dyDescent="0.25">
      <c r="G108" s="30">
        <v>0.23094688221709006</v>
      </c>
      <c r="H108" s="64">
        <v>72.284999999999997</v>
      </c>
      <c r="I108" s="50">
        <v>0.45833333333333398</v>
      </c>
      <c r="J108" s="30">
        <v>50</v>
      </c>
      <c r="K108" s="81">
        <v>-1</v>
      </c>
      <c r="L108" s="81">
        <v>0.83</v>
      </c>
      <c r="M108" s="81">
        <v>0.75</v>
      </c>
      <c r="N108" s="80">
        <v>91.4</v>
      </c>
      <c r="O108" s="81">
        <v>94.82</v>
      </c>
      <c r="P108" s="81">
        <f t="shared" si="42"/>
        <v>22.687500000000007</v>
      </c>
      <c r="Q108" s="81">
        <f t="shared" si="43"/>
        <v>378.74502020785224</v>
      </c>
      <c r="V108" s="30">
        <v>0.7246376811594204</v>
      </c>
      <c r="W108" s="64">
        <v>72.284999999999997</v>
      </c>
      <c r="X108" s="50">
        <v>0.45833333333333398</v>
      </c>
      <c r="Y108" s="30">
        <v>50</v>
      </c>
      <c r="Z108" s="47">
        <v>-1</v>
      </c>
      <c r="AA108" s="47">
        <v>0.5</v>
      </c>
      <c r="AB108" s="47">
        <v>0.75</v>
      </c>
      <c r="AC108" s="47">
        <v>96.8</v>
      </c>
      <c r="AD108" s="46">
        <v>80</v>
      </c>
      <c r="AE108" s="47">
        <f t="shared" si="44"/>
        <v>25.724999999999998</v>
      </c>
      <c r="AF108" s="47">
        <f t="shared" si="45"/>
        <v>1347.4866847826088</v>
      </c>
      <c r="AG108" s="81">
        <v>-0.125</v>
      </c>
      <c r="AH108" s="81">
        <v>0.5</v>
      </c>
      <c r="AI108" s="81">
        <v>0.75</v>
      </c>
      <c r="AJ108" s="81">
        <v>98.6</v>
      </c>
      <c r="AK108" s="80">
        <v>80</v>
      </c>
      <c r="AL108" s="81">
        <f t="shared" si="46"/>
        <v>27.403124999999996</v>
      </c>
      <c r="AM108" s="81">
        <f t="shared" si="47"/>
        <v>1435.3876019021739</v>
      </c>
      <c r="AN108" s="47">
        <v>-0.125</v>
      </c>
      <c r="AO108" s="47">
        <v>0.5</v>
      </c>
      <c r="AP108" s="47">
        <v>0.75</v>
      </c>
      <c r="AQ108" s="47">
        <v>95</v>
      </c>
      <c r="AR108" s="46">
        <v>80</v>
      </c>
      <c r="AS108" s="47">
        <f t="shared" si="48"/>
        <v>24.703125</v>
      </c>
      <c r="AT108" s="47">
        <f t="shared" si="49"/>
        <v>1293.9604279891305</v>
      </c>
      <c r="AU108" s="81">
        <v>-0.125</v>
      </c>
      <c r="AV108" s="81">
        <v>0.5</v>
      </c>
      <c r="AW108" s="81">
        <v>0.75</v>
      </c>
      <c r="AX108" s="81">
        <v>96.8</v>
      </c>
      <c r="AY108" s="80">
        <v>80</v>
      </c>
      <c r="AZ108" s="81">
        <f t="shared" si="50"/>
        <v>26.053124999999998</v>
      </c>
      <c r="BA108" s="81">
        <f t="shared" si="51"/>
        <v>1364.6740149456523</v>
      </c>
      <c r="BB108" s="47">
        <v>-0.125</v>
      </c>
      <c r="BC108" s="47">
        <v>0.5</v>
      </c>
      <c r="BD108" s="47">
        <v>0.75</v>
      </c>
      <c r="BE108" s="47">
        <v>96.8</v>
      </c>
      <c r="BF108" s="46">
        <v>80</v>
      </c>
      <c r="BG108" s="47">
        <f t="shared" si="52"/>
        <v>26.053124999999998</v>
      </c>
      <c r="BH108" s="47">
        <f t="shared" si="53"/>
        <v>1364.6740149456523</v>
      </c>
      <c r="BK108" s="30">
        <v>0.98039215686274506</v>
      </c>
      <c r="BL108" s="82">
        <v>1370.4</v>
      </c>
      <c r="BM108" s="50">
        <v>0.45833333333333398</v>
      </c>
      <c r="BN108" s="30">
        <v>50</v>
      </c>
      <c r="BO108" s="81">
        <v>-0.125</v>
      </c>
      <c r="BP108" s="81">
        <v>0.83</v>
      </c>
      <c r="BQ108" s="81">
        <v>0.75</v>
      </c>
      <c r="BR108" s="80">
        <v>91.4</v>
      </c>
      <c r="BS108" s="81">
        <v>104</v>
      </c>
      <c r="BT108" s="81">
        <f t="shared" si="54"/>
        <v>16.3471875</v>
      </c>
      <c r="BU108" s="81">
        <f t="shared" si="55"/>
        <v>21962.927205882352</v>
      </c>
      <c r="BV108" s="59"/>
      <c r="BW108" s="35"/>
      <c r="BX108" s="60"/>
      <c r="BY108" s="60"/>
      <c r="BZ108" s="60"/>
      <c r="CA108" s="35"/>
      <c r="CB108" s="60"/>
      <c r="CC108" s="60"/>
      <c r="CD108" s="60"/>
    </row>
    <row r="109" spans="7:82" x14ac:dyDescent="0.25">
      <c r="G109" s="30">
        <v>0.23094688221709006</v>
      </c>
      <c r="H109" s="64">
        <v>72.284999999999997</v>
      </c>
      <c r="I109" s="50">
        <v>0.5</v>
      </c>
      <c r="J109" s="30">
        <v>62</v>
      </c>
      <c r="K109" s="81">
        <v>-1</v>
      </c>
      <c r="L109" s="81">
        <v>0.83</v>
      </c>
      <c r="M109" s="81">
        <v>0.75</v>
      </c>
      <c r="N109" s="80">
        <v>91.4</v>
      </c>
      <c r="O109" s="81">
        <v>96.080000000000013</v>
      </c>
      <c r="P109" s="81">
        <f t="shared" si="42"/>
        <v>29.212499999999991</v>
      </c>
      <c r="Q109" s="81">
        <f t="shared" si="43"/>
        <v>487.67334006928394</v>
      </c>
      <c r="V109" s="30">
        <v>0.7246376811594204</v>
      </c>
      <c r="W109" s="64">
        <v>72.284999999999997</v>
      </c>
      <c r="X109" s="50">
        <v>0.5</v>
      </c>
      <c r="Y109" s="30">
        <v>62</v>
      </c>
      <c r="Z109" s="47">
        <v>-1</v>
      </c>
      <c r="AA109" s="47">
        <v>0.5</v>
      </c>
      <c r="AB109" s="47">
        <v>0.75</v>
      </c>
      <c r="AC109" s="47">
        <v>96.8</v>
      </c>
      <c r="AD109" s="46">
        <v>80</v>
      </c>
      <c r="AE109" s="47">
        <f t="shared" si="44"/>
        <v>30.224999999999998</v>
      </c>
      <c r="AF109" s="47">
        <f t="shared" si="45"/>
        <v>1583.198641304348</v>
      </c>
      <c r="AG109" s="81">
        <v>-0.125</v>
      </c>
      <c r="AH109" s="81">
        <v>0.5</v>
      </c>
      <c r="AI109" s="81">
        <v>0.75</v>
      </c>
      <c r="AJ109" s="81">
        <v>98.6</v>
      </c>
      <c r="AK109" s="80">
        <v>80</v>
      </c>
      <c r="AL109" s="81">
        <f t="shared" si="46"/>
        <v>31.903124999999996</v>
      </c>
      <c r="AM109" s="81">
        <f t="shared" si="47"/>
        <v>1671.0995584239131</v>
      </c>
      <c r="AN109" s="47">
        <v>-0.125</v>
      </c>
      <c r="AO109" s="47">
        <v>0.5</v>
      </c>
      <c r="AP109" s="47">
        <v>0.75</v>
      </c>
      <c r="AQ109" s="47">
        <v>95</v>
      </c>
      <c r="AR109" s="46">
        <v>80</v>
      </c>
      <c r="AS109" s="47">
        <f t="shared" si="48"/>
        <v>29.203125</v>
      </c>
      <c r="AT109" s="47">
        <f t="shared" si="49"/>
        <v>1529.67238451087</v>
      </c>
      <c r="AU109" s="81">
        <v>-0.125</v>
      </c>
      <c r="AV109" s="81">
        <v>0.5</v>
      </c>
      <c r="AW109" s="81">
        <v>0.75</v>
      </c>
      <c r="AX109" s="81">
        <v>96.8</v>
      </c>
      <c r="AY109" s="80">
        <v>80</v>
      </c>
      <c r="AZ109" s="81">
        <f t="shared" si="50"/>
        <v>30.553124999999998</v>
      </c>
      <c r="BA109" s="81">
        <f t="shared" si="51"/>
        <v>1600.3859714673913</v>
      </c>
      <c r="BB109" s="47">
        <v>-0.125</v>
      </c>
      <c r="BC109" s="47">
        <v>0.5</v>
      </c>
      <c r="BD109" s="47">
        <v>0.75</v>
      </c>
      <c r="BE109" s="47">
        <v>96.8</v>
      </c>
      <c r="BF109" s="46">
        <v>80</v>
      </c>
      <c r="BG109" s="47">
        <f t="shared" si="52"/>
        <v>30.553124999999998</v>
      </c>
      <c r="BH109" s="47">
        <f t="shared" si="53"/>
        <v>1600.3859714673913</v>
      </c>
      <c r="BK109" s="30">
        <v>0.98039215686274506</v>
      </c>
      <c r="BL109" s="82">
        <v>1370.4</v>
      </c>
      <c r="BM109" s="50">
        <v>0.5</v>
      </c>
      <c r="BN109" s="30">
        <v>62</v>
      </c>
      <c r="BO109" s="81">
        <v>-0.125</v>
      </c>
      <c r="BP109" s="81">
        <v>0.83</v>
      </c>
      <c r="BQ109" s="81">
        <v>0.75</v>
      </c>
      <c r="BR109" s="80">
        <v>91.4</v>
      </c>
      <c r="BS109" s="81">
        <v>111.2</v>
      </c>
      <c r="BT109" s="81">
        <f t="shared" si="54"/>
        <v>18.417187499999997</v>
      </c>
      <c r="BU109" s="81">
        <f t="shared" si="55"/>
        <v>24744.03308823529</v>
      </c>
      <c r="BV109" s="59"/>
      <c r="BW109" s="35"/>
      <c r="BX109" s="60"/>
      <c r="BY109" s="60"/>
      <c r="BZ109" s="60"/>
      <c r="CA109" s="35"/>
      <c r="CB109" s="60"/>
      <c r="CC109" s="60"/>
      <c r="CD109" s="60"/>
    </row>
    <row r="110" spans="7:82" x14ac:dyDescent="0.25">
      <c r="G110" s="30">
        <v>0.23094688221709006</v>
      </c>
      <c r="H110" s="64">
        <v>72.284999999999997</v>
      </c>
      <c r="I110" s="50">
        <v>0.54166666666666696</v>
      </c>
      <c r="J110" s="30">
        <v>71</v>
      </c>
      <c r="K110" s="81">
        <v>-1</v>
      </c>
      <c r="L110" s="81">
        <v>0.83</v>
      </c>
      <c r="M110" s="81">
        <v>0.75</v>
      </c>
      <c r="N110" s="80">
        <v>93.2</v>
      </c>
      <c r="O110" s="81">
        <v>93.56</v>
      </c>
      <c r="P110" s="81">
        <f t="shared" si="42"/>
        <v>38.054999999999993</v>
      </c>
      <c r="Q110" s="81">
        <f t="shared" si="43"/>
        <v>635.28999422632774</v>
      </c>
      <c r="V110" s="30">
        <v>0.7246376811594204</v>
      </c>
      <c r="W110" s="64">
        <v>72.284999999999997</v>
      </c>
      <c r="X110" s="50">
        <v>0.54166666666666696</v>
      </c>
      <c r="Y110" s="30">
        <v>71</v>
      </c>
      <c r="Z110" s="47">
        <v>-1</v>
      </c>
      <c r="AA110" s="47">
        <v>0.5</v>
      </c>
      <c r="AB110" s="47">
        <v>0.75</v>
      </c>
      <c r="AC110" s="47">
        <v>96.8</v>
      </c>
      <c r="AD110" s="46">
        <v>80</v>
      </c>
      <c r="AE110" s="47">
        <f t="shared" si="44"/>
        <v>33.599999999999994</v>
      </c>
      <c r="AF110" s="47">
        <f t="shared" si="45"/>
        <v>1759.9826086956521</v>
      </c>
      <c r="AG110" s="81">
        <v>-0.125</v>
      </c>
      <c r="AH110" s="81">
        <v>0.5</v>
      </c>
      <c r="AI110" s="81">
        <v>0.75</v>
      </c>
      <c r="AJ110" s="81">
        <v>98.6</v>
      </c>
      <c r="AK110" s="80">
        <v>80</v>
      </c>
      <c r="AL110" s="81">
        <f t="shared" si="46"/>
        <v>35.278124999999996</v>
      </c>
      <c r="AM110" s="81">
        <f t="shared" si="47"/>
        <v>1847.8835258152174</v>
      </c>
      <c r="AN110" s="47">
        <v>-0.125</v>
      </c>
      <c r="AO110" s="47">
        <v>0.5</v>
      </c>
      <c r="AP110" s="47">
        <v>0.75</v>
      </c>
      <c r="AQ110" s="47">
        <v>95</v>
      </c>
      <c r="AR110" s="46">
        <v>80</v>
      </c>
      <c r="AS110" s="47">
        <f t="shared" si="48"/>
        <v>32.578125</v>
      </c>
      <c r="AT110" s="47">
        <f t="shared" si="49"/>
        <v>1706.4563519021742</v>
      </c>
      <c r="AU110" s="81">
        <v>-0.125</v>
      </c>
      <c r="AV110" s="81">
        <v>0.5</v>
      </c>
      <c r="AW110" s="81">
        <v>0.75</v>
      </c>
      <c r="AX110" s="81">
        <v>96.8</v>
      </c>
      <c r="AY110" s="80">
        <v>80</v>
      </c>
      <c r="AZ110" s="81">
        <f t="shared" si="50"/>
        <v>33.928124999999994</v>
      </c>
      <c r="BA110" s="81">
        <f t="shared" si="51"/>
        <v>1777.1699388586956</v>
      </c>
      <c r="BB110" s="47">
        <v>-0.125</v>
      </c>
      <c r="BC110" s="47">
        <v>0.5</v>
      </c>
      <c r="BD110" s="47">
        <v>0.75</v>
      </c>
      <c r="BE110" s="47">
        <v>96.8</v>
      </c>
      <c r="BF110" s="46">
        <v>80</v>
      </c>
      <c r="BG110" s="47">
        <f t="shared" si="52"/>
        <v>33.928124999999994</v>
      </c>
      <c r="BH110" s="47">
        <f t="shared" si="53"/>
        <v>1777.1699388586956</v>
      </c>
      <c r="BK110" s="30">
        <v>0.98039215686274506</v>
      </c>
      <c r="BL110" s="82">
        <v>1370.4</v>
      </c>
      <c r="BM110" s="50">
        <v>0.54166666666666696</v>
      </c>
      <c r="BN110" s="30">
        <v>71</v>
      </c>
      <c r="BO110" s="81">
        <v>-0.125</v>
      </c>
      <c r="BP110" s="81">
        <v>0.83</v>
      </c>
      <c r="BQ110" s="81">
        <v>0.75</v>
      </c>
      <c r="BR110" s="80">
        <v>93.2</v>
      </c>
      <c r="BS110" s="81">
        <v>111.2</v>
      </c>
      <c r="BT110" s="81">
        <f t="shared" si="54"/>
        <v>25.369687499999998</v>
      </c>
      <c r="BU110" s="81">
        <f t="shared" si="55"/>
        <v>34084.921323529408</v>
      </c>
      <c r="BV110" s="59"/>
      <c r="BW110" s="35"/>
      <c r="BX110" s="60"/>
      <c r="BY110" s="60"/>
      <c r="BZ110" s="60"/>
      <c r="CA110" s="35"/>
      <c r="CB110" s="60"/>
      <c r="CC110" s="60"/>
      <c r="CD110" s="60"/>
    </row>
    <row r="111" spans="7:82" x14ac:dyDescent="0.25">
      <c r="G111" s="30">
        <v>0.23094688221709006</v>
      </c>
      <c r="H111" s="64">
        <v>72.284999999999997</v>
      </c>
      <c r="I111" s="50">
        <v>0.58333333333333404</v>
      </c>
      <c r="J111" s="30">
        <v>77</v>
      </c>
      <c r="K111" s="81">
        <v>-1</v>
      </c>
      <c r="L111" s="81">
        <v>0.83</v>
      </c>
      <c r="M111" s="81">
        <v>0.75</v>
      </c>
      <c r="N111" s="80">
        <v>95</v>
      </c>
      <c r="O111" s="81">
        <v>96.080000000000013</v>
      </c>
      <c r="P111" s="81">
        <f t="shared" si="42"/>
        <v>41.249999999999986</v>
      </c>
      <c r="Q111" s="81">
        <f t="shared" si="43"/>
        <v>688.62730946882186</v>
      </c>
      <c r="V111" s="30">
        <v>0.7246376811594204</v>
      </c>
      <c r="W111" s="64">
        <v>72.284999999999997</v>
      </c>
      <c r="X111" s="50">
        <v>0.58333333333333404</v>
      </c>
      <c r="Y111" s="30">
        <v>77</v>
      </c>
      <c r="Z111" s="47">
        <v>-1</v>
      </c>
      <c r="AA111" s="47">
        <v>0.5</v>
      </c>
      <c r="AB111" s="47">
        <v>0.75</v>
      </c>
      <c r="AC111" s="47">
        <v>96.8</v>
      </c>
      <c r="AD111" s="46">
        <v>80</v>
      </c>
      <c r="AE111" s="47">
        <f t="shared" si="44"/>
        <v>35.849999999999994</v>
      </c>
      <c r="AF111" s="47">
        <f t="shared" si="45"/>
        <v>1877.8385869565216</v>
      </c>
      <c r="AG111" s="81">
        <v>-0.125</v>
      </c>
      <c r="AH111" s="81">
        <v>0.5</v>
      </c>
      <c r="AI111" s="81">
        <v>0.75</v>
      </c>
      <c r="AJ111" s="81">
        <v>98.6</v>
      </c>
      <c r="AK111" s="80">
        <v>80</v>
      </c>
      <c r="AL111" s="81">
        <f t="shared" si="46"/>
        <v>37.528124999999996</v>
      </c>
      <c r="AM111" s="81">
        <f t="shared" si="47"/>
        <v>1965.7395040760871</v>
      </c>
      <c r="AN111" s="47">
        <v>-0.125</v>
      </c>
      <c r="AO111" s="47">
        <v>0.5</v>
      </c>
      <c r="AP111" s="47">
        <v>0.75</v>
      </c>
      <c r="AQ111" s="47">
        <v>95</v>
      </c>
      <c r="AR111" s="46">
        <v>80</v>
      </c>
      <c r="AS111" s="47">
        <f t="shared" si="48"/>
        <v>34.828125</v>
      </c>
      <c r="AT111" s="47">
        <f t="shared" si="49"/>
        <v>1824.3123301630435</v>
      </c>
      <c r="AU111" s="81">
        <v>-0.125</v>
      </c>
      <c r="AV111" s="81">
        <v>0.5</v>
      </c>
      <c r="AW111" s="81">
        <v>0.75</v>
      </c>
      <c r="AX111" s="81">
        <v>96.8</v>
      </c>
      <c r="AY111" s="80">
        <v>80</v>
      </c>
      <c r="AZ111" s="81">
        <f t="shared" si="50"/>
        <v>36.178124999999994</v>
      </c>
      <c r="BA111" s="81">
        <f t="shared" si="51"/>
        <v>1895.0259171195651</v>
      </c>
      <c r="BB111" s="47">
        <v>-0.125</v>
      </c>
      <c r="BC111" s="47">
        <v>0.5</v>
      </c>
      <c r="BD111" s="47">
        <v>0.75</v>
      </c>
      <c r="BE111" s="47">
        <v>96.8</v>
      </c>
      <c r="BF111" s="46">
        <v>80</v>
      </c>
      <c r="BG111" s="47">
        <f t="shared" si="52"/>
        <v>36.178124999999994</v>
      </c>
      <c r="BH111" s="47">
        <f t="shared" si="53"/>
        <v>1895.0259171195651</v>
      </c>
      <c r="BK111" s="30">
        <v>0.98039215686274506</v>
      </c>
      <c r="BL111" s="82">
        <v>1370.4</v>
      </c>
      <c r="BM111" s="50">
        <v>0.58333333333333404</v>
      </c>
      <c r="BN111" s="30">
        <v>77</v>
      </c>
      <c r="BO111" s="81">
        <v>-0.125</v>
      </c>
      <c r="BP111" s="81">
        <v>0.83</v>
      </c>
      <c r="BQ111" s="81">
        <v>0.75</v>
      </c>
      <c r="BR111" s="80">
        <v>95</v>
      </c>
      <c r="BS111" s="81">
        <v>107.6</v>
      </c>
      <c r="BT111" s="81">
        <f t="shared" si="54"/>
        <v>33.154687500000001</v>
      </c>
      <c r="BU111" s="81">
        <f t="shared" si="55"/>
        <v>44544.29779411765</v>
      </c>
      <c r="BV111" s="59"/>
      <c r="BW111" s="35"/>
      <c r="BX111" s="60"/>
      <c r="BY111" s="60"/>
      <c r="BZ111" s="60"/>
      <c r="CA111" s="35"/>
      <c r="CB111" s="60"/>
      <c r="CC111" s="60"/>
      <c r="CD111" s="60"/>
    </row>
    <row r="112" spans="7:82" x14ac:dyDescent="0.25">
      <c r="G112" s="30">
        <v>0.23094688221709006</v>
      </c>
      <c r="H112" s="64">
        <v>72.284999999999997</v>
      </c>
      <c r="I112" s="50">
        <v>0.625</v>
      </c>
      <c r="J112" s="30">
        <v>78</v>
      </c>
      <c r="K112" s="81">
        <v>-1</v>
      </c>
      <c r="L112" s="81">
        <v>0.83</v>
      </c>
      <c r="M112" s="81">
        <v>0.75</v>
      </c>
      <c r="N112" s="80">
        <v>95</v>
      </c>
      <c r="O112" s="81">
        <v>95.18</v>
      </c>
      <c r="P112" s="81">
        <f t="shared" si="42"/>
        <v>42.547499999999992</v>
      </c>
      <c r="Q112" s="81">
        <f t="shared" si="43"/>
        <v>710.28776847575034</v>
      </c>
      <c r="V112" s="30">
        <v>0.7246376811594204</v>
      </c>
      <c r="W112" s="64">
        <v>72.284999999999997</v>
      </c>
      <c r="X112" s="50">
        <v>0.625</v>
      </c>
      <c r="Y112" s="30">
        <v>78</v>
      </c>
      <c r="Z112" s="47">
        <v>-1</v>
      </c>
      <c r="AA112" s="47">
        <v>0.5</v>
      </c>
      <c r="AB112" s="47">
        <v>0.75</v>
      </c>
      <c r="AC112" s="47">
        <v>96.8</v>
      </c>
      <c r="AD112" s="46">
        <v>80</v>
      </c>
      <c r="AE112" s="47">
        <f t="shared" si="44"/>
        <v>36.224999999999994</v>
      </c>
      <c r="AF112" s="47">
        <f t="shared" si="45"/>
        <v>1897.4812499999998</v>
      </c>
      <c r="AG112" s="81">
        <v>-0.125</v>
      </c>
      <c r="AH112" s="81">
        <v>0.5</v>
      </c>
      <c r="AI112" s="81">
        <v>0.75</v>
      </c>
      <c r="AJ112" s="81">
        <v>98.6</v>
      </c>
      <c r="AK112" s="80">
        <v>80</v>
      </c>
      <c r="AL112" s="81">
        <f t="shared" si="46"/>
        <v>37.903124999999996</v>
      </c>
      <c r="AM112" s="81">
        <f t="shared" si="47"/>
        <v>1985.3821671195653</v>
      </c>
      <c r="AN112" s="47">
        <v>-0.125</v>
      </c>
      <c r="AO112" s="47">
        <v>0.5</v>
      </c>
      <c r="AP112" s="47">
        <v>0.75</v>
      </c>
      <c r="AQ112" s="47">
        <v>95</v>
      </c>
      <c r="AR112" s="46">
        <v>80</v>
      </c>
      <c r="AS112" s="47">
        <f t="shared" si="48"/>
        <v>35.203125</v>
      </c>
      <c r="AT112" s="47">
        <f t="shared" si="49"/>
        <v>1843.9549932065217</v>
      </c>
      <c r="AU112" s="81">
        <v>-0.125</v>
      </c>
      <c r="AV112" s="81">
        <v>0.5</v>
      </c>
      <c r="AW112" s="81">
        <v>0.75</v>
      </c>
      <c r="AX112" s="81">
        <v>96.8</v>
      </c>
      <c r="AY112" s="80">
        <v>80</v>
      </c>
      <c r="AZ112" s="81">
        <f t="shared" si="50"/>
        <v>36.553124999999994</v>
      </c>
      <c r="BA112" s="81">
        <f t="shared" si="51"/>
        <v>1914.6685801630433</v>
      </c>
      <c r="BB112" s="47">
        <v>-0.125</v>
      </c>
      <c r="BC112" s="47">
        <v>0.5</v>
      </c>
      <c r="BD112" s="47">
        <v>0.75</v>
      </c>
      <c r="BE112" s="47">
        <v>96.8</v>
      </c>
      <c r="BF112" s="46">
        <v>80</v>
      </c>
      <c r="BG112" s="47">
        <f t="shared" si="52"/>
        <v>36.553124999999994</v>
      </c>
      <c r="BH112" s="47">
        <f t="shared" si="53"/>
        <v>1914.6685801630433</v>
      </c>
      <c r="BK112" s="30">
        <v>0.98039215686274506</v>
      </c>
      <c r="BL112" s="82">
        <v>1370.4</v>
      </c>
      <c r="BM112" s="50">
        <v>0.625</v>
      </c>
      <c r="BN112" s="30">
        <v>78</v>
      </c>
      <c r="BO112" s="81">
        <v>-0.125</v>
      </c>
      <c r="BP112" s="81">
        <v>0.83</v>
      </c>
      <c r="BQ112" s="81">
        <v>0.75</v>
      </c>
      <c r="BR112" s="80">
        <v>95</v>
      </c>
      <c r="BS112" s="81">
        <v>104</v>
      </c>
      <c r="BT112" s="81">
        <f t="shared" si="54"/>
        <v>36.477187499999999</v>
      </c>
      <c r="BU112" s="81">
        <f t="shared" si="55"/>
        <v>49008.174264705885</v>
      </c>
      <c r="BV112" s="59"/>
      <c r="BW112" s="35"/>
      <c r="BX112" s="60"/>
      <c r="BY112" s="60"/>
      <c r="BZ112" s="60"/>
      <c r="CA112" s="35"/>
      <c r="CB112" s="60"/>
      <c r="CC112" s="60"/>
      <c r="CD112" s="60"/>
    </row>
    <row r="113" spans="1:82" x14ac:dyDescent="0.25">
      <c r="G113" s="30">
        <v>0.23094688221709006</v>
      </c>
      <c r="H113" s="64">
        <v>72.284999999999997</v>
      </c>
      <c r="I113" s="50">
        <v>0.66666666666666696</v>
      </c>
      <c r="J113" s="30">
        <v>74</v>
      </c>
      <c r="K113" s="81">
        <v>-1</v>
      </c>
      <c r="L113" s="81">
        <v>0.83</v>
      </c>
      <c r="M113" s="81">
        <v>0.75</v>
      </c>
      <c r="N113" s="80">
        <v>91.4</v>
      </c>
      <c r="O113" s="81">
        <v>93.919999999999987</v>
      </c>
      <c r="P113" s="81">
        <f t="shared" si="42"/>
        <v>38.302500000000009</v>
      </c>
      <c r="Q113" s="81">
        <f t="shared" si="43"/>
        <v>639.42175808314096</v>
      </c>
      <c r="V113" s="30">
        <v>0.7246376811594204</v>
      </c>
      <c r="W113" s="64">
        <v>72.284999999999997</v>
      </c>
      <c r="X113" s="50">
        <v>0.66666666666666696</v>
      </c>
      <c r="Y113" s="30">
        <v>74</v>
      </c>
      <c r="Z113" s="47">
        <v>-1</v>
      </c>
      <c r="AA113" s="47">
        <v>0.5</v>
      </c>
      <c r="AB113" s="47">
        <v>0.75</v>
      </c>
      <c r="AC113" s="47">
        <v>96.8</v>
      </c>
      <c r="AD113" s="46">
        <v>80</v>
      </c>
      <c r="AE113" s="47">
        <f t="shared" si="44"/>
        <v>34.724999999999994</v>
      </c>
      <c r="AF113" s="47">
        <f t="shared" si="45"/>
        <v>1818.910597826087</v>
      </c>
      <c r="AG113" s="81">
        <v>-0.125</v>
      </c>
      <c r="AH113" s="81">
        <v>0.5</v>
      </c>
      <c r="AI113" s="81">
        <v>0.75</v>
      </c>
      <c r="AJ113" s="81">
        <v>98.6</v>
      </c>
      <c r="AK113" s="80">
        <v>80</v>
      </c>
      <c r="AL113" s="81">
        <f t="shared" si="46"/>
        <v>36.403124999999996</v>
      </c>
      <c r="AM113" s="81">
        <f t="shared" si="47"/>
        <v>1906.8115149456521</v>
      </c>
      <c r="AN113" s="47">
        <v>-0.125</v>
      </c>
      <c r="AO113" s="47">
        <v>0.5</v>
      </c>
      <c r="AP113" s="47">
        <v>0.75</v>
      </c>
      <c r="AQ113" s="47">
        <v>95</v>
      </c>
      <c r="AR113" s="46">
        <v>80</v>
      </c>
      <c r="AS113" s="47">
        <f t="shared" si="48"/>
        <v>33.703125</v>
      </c>
      <c r="AT113" s="47">
        <f t="shared" si="49"/>
        <v>1765.384341032609</v>
      </c>
      <c r="AU113" s="81">
        <v>-0.125</v>
      </c>
      <c r="AV113" s="81">
        <v>0.5</v>
      </c>
      <c r="AW113" s="81">
        <v>0.75</v>
      </c>
      <c r="AX113" s="81">
        <v>96.8</v>
      </c>
      <c r="AY113" s="80">
        <v>80</v>
      </c>
      <c r="AZ113" s="81">
        <f t="shared" si="50"/>
        <v>35.053124999999994</v>
      </c>
      <c r="BA113" s="81">
        <f t="shared" si="51"/>
        <v>1836.0979279891303</v>
      </c>
      <c r="BB113" s="47">
        <v>-0.125</v>
      </c>
      <c r="BC113" s="47">
        <v>0.5</v>
      </c>
      <c r="BD113" s="47">
        <v>0.75</v>
      </c>
      <c r="BE113" s="47">
        <v>96.8</v>
      </c>
      <c r="BF113" s="46">
        <v>80</v>
      </c>
      <c r="BG113" s="47">
        <f t="shared" si="52"/>
        <v>35.053124999999994</v>
      </c>
      <c r="BH113" s="47">
        <f t="shared" si="53"/>
        <v>1836.0979279891303</v>
      </c>
      <c r="BK113" s="30">
        <v>0.98039215686274506</v>
      </c>
      <c r="BL113" s="82">
        <v>1370.4</v>
      </c>
      <c r="BM113" s="50">
        <v>0.66666666666666696</v>
      </c>
      <c r="BN113" s="30">
        <v>74</v>
      </c>
      <c r="BO113" s="81">
        <v>-0.125</v>
      </c>
      <c r="BP113" s="81">
        <v>0.83</v>
      </c>
      <c r="BQ113" s="81">
        <v>0.75</v>
      </c>
      <c r="BR113" s="80">
        <v>91.4</v>
      </c>
      <c r="BS113" s="81">
        <v>100.4</v>
      </c>
      <c r="BT113" s="81">
        <f t="shared" si="54"/>
        <v>33.987187499999997</v>
      </c>
      <c r="BU113" s="81">
        <f t="shared" si="55"/>
        <v>45662.786029411756</v>
      </c>
      <c r="BV113" s="59"/>
      <c r="BW113" s="35"/>
      <c r="BX113" s="60"/>
      <c r="BY113" s="60"/>
      <c r="BZ113" s="60"/>
      <c r="CA113" s="35"/>
      <c r="CB113" s="60"/>
      <c r="CC113" s="60"/>
      <c r="CD113" s="60"/>
    </row>
    <row r="114" spans="1:82" x14ac:dyDescent="0.25">
      <c r="G114" s="30">
        <v>0.23094688221709006</v>
      </c>
      <c r="H114" s="64">
        <v>72.284999999999997</v>
      </c>
      <c r="I114" s="50">
        <v>0.70833333333333404</v>
      </c>
      <c r="J114" s="30">
        <v>67</v>
      </c>
      <c r="K114" s="81">
        <v>-1</v>
      </c>
      <c r="L114" s="81">
        <v>0.83</v>
      </c>
      <c r="M114" s="81">
        <v>0.75</v>
      </c>
      <c r="N114" s="80">
        <v>87.8</v>
      </c>
      <c r="O114" s="81">
        <v>90.86</v>
      </c>
      <c r="P114" s="81">
        <f t="shared" si="42"/>
        <v>33.539999999999992</v>
      </c>
      <c r="Q114" s="81">
        <f t="shared" si="43"/>
        <v>559.91660508083123</v>
      </c>
      <c r="V114" s="30">
        <v>0.7246376811594204</v>
      </c>
      <c r="W114" s="64">
        <v>72.284999999999997</v>
      </c>
      <c r="X114" s="50">
        <v>0.70833333333333404</v>
      </c>
      <c r="Y114" s="30">
        <v>67</v>
      </c>
      <c r="Z114" s="47">
        <v>-1</v>
      </c>
      <c r="AA114" s="47">
        <v>0.5</v>
      </c>
      <c r="AB114" s="47">
        <v>0.75</v>
      </c>
      <c r="AC114" s="47">
        <v>96.8</v>
      </c>
      <c r="AD114" s="46">
        <v>80</v>
      </c>
      <c r="AE114" s="47">
        <f t="shared" si="44"/>
        <v>32.099999999999994</v>
      </c>
      <c r="AF114" s="47">
        <f t="shared" si="45"/>
        <v>1681.4119565217391</v>
      </c>
      <c r="AG114" s="81">
        <v>-0.125</v>
      </c>
      <c r="AH114" s="81">
        <v>0.5</v>
      </c>
      <c r="AI114" s="81">
        <v>0.75</v>
      </c>
      <c r="AJ114" s="81">
        <v>98.6</v>
      </c>
      <c r="AK114" s="80">
        <v>80</v>
      </c>
      <c r="AL114" s="81">
        <f t="shared" si="46"/>
        <v>33.778124999999996</v>
      </c>
      <c r="AM114" s="81">
        <f t="shared" si="47"/>
        <v>1769.3128736413043</v>
      </c>
      <c r="AN114" s="47">
        <v>-0.125</v>
      </c>
      <c r="AO114" s="47">
        <v>0.5</v>
      </c>
      <c r="AP114" s="47">
        <v>0.75</v>
      </c>
      <c r="AQ114" s="47">
        <v>95</v>
      </c>
      <c r="AR114" s="46">
        <v>80</v>
      </c>
      <c r="AS114" s="47">
        <f t="shared" si="48"/>
        <v>31.078125</v>
      </c>
      <c r="AT114" s="47">
        <f t="shared" si="49"/>
        <v>1627.885699728261</v>
      </c>
      <c r="AU114" s="81">
        <v>-0.125</v>
      </c>
      <c r="AV114" s="81">
        <v>0.5</v>
      </c>
      <c r="AW114" s="81">
        <v>0.75</v>
      </c>
      <c r="AX114" s="81">
        <v>96.8</v>
      </c>
      <c r="AY114" s="80">
        <v>80</v>
      </c>
      <c r="AZ114" s="81">
        <f t="shared" si="50"/>
        <v>32.428124999999994</v>
      </c>
      <c r="BA114" s="81">
        <f t="shared" si="51"/>
        <v>1698.5992866847823</v>
      </c>
      <c r="BB114" s="47">
        <v>-0.125</v>
      </c>
      <c r="BC114" s="47">
        <v>0.5</v>
      </c>
      <c r="BD114" s="47">
        <v>0.75</v>
      </c>
      <c r="BE114" s="47">
        <v>96.8</v>
      </c>
      <c r="BF114" s="46">
        <v>80</v>
      </c>
      <c r="BG114" s="47">
        <f t="shared" si="52"/>
        <v>32.428124999999994</v>
      </c>
      <c r="BH114" s="47">
        <f t="shared" si="53"/>
        <v>1698.5992866847826</v>
      </c>
      <c r="BK114" s="30">
        <v>0.98039215686274506</v>
      </c>
      <c r="BL114" s="82">
        <v>1370.4</v>
      </c>
      <c r="BM114" s="50">
        <v>0.70833333333333404</v>
      </c>
      <c r="BN114" s="30">
        <v>67</v>
      </c>
      <c r="BO114" s="81">
        <v>-0.125</v>
      </c>
      <c r="BP114" s="81">
        <v>0.83</v>
      </c>
      <c r="BQ114" s="81">
        <v>0.75</v>
      </c>
      <c r="BR114" s="80">
        <v>87.8</v>
      </c>
      <c r="BS114" s="81">
        <v>95</v>
      </c>
      <c r="BT114" s="81">
        <f t="shared" si="54"/>
        <v>30.979687499999994</v>
      </c>
      <c r="BU114" s="81">
        <f t="shared" si="55"/>
        <v>41622.121323529405</v>
      </c>
      <c r="BV114" s="59"/>
      <c r="BW114" s="35"/>
      <c r="BX114" s="60"/>
      <c r="BY114" s="60"/>
      <c r="BZ114" s="60"/>
      <c r="CA114" s="35"/>
      <c r="CB114" s="60"/>
      <c r="CC114" s="60"/>
      <c r="CD114" s="60"/>
    </row>
    <row r="115" spans="1:82" x14ac:dyDescent="0.25">
      <c r="G115" s="30">
        <v>0.23094688221709006</v>
      </c>
      <c r="H115" s="64">
        <v>72.284999999999997</v>
      </c>
      <c r="I115" s="50">
        <v>0.75</v>
      </c>
      <c r="J115" s="30">
        <v>56</v>
      </c>
      <c r="K115" s="81">
        <v>-1</v>
      </c>
      <c r="L115" s="81">
        <v>0.83</v>
      </c>
      <c r="M115" s="81">
        <v>0.75</v>
      </c>
      <c r="N115" s="80">
        <v>84.2</v>
      </c>
      <c r="O115" s="81">
        <v>89.06</v>
      </c>
      <c r="P115" s="81">
        <f t="shared" si="42"/>
        <v>25.342500000000001</v>
      </c>
      <c r="Q115" s="81">
        <f t="shared" si="43"/>
        <v>423.06757794457275</v>
      </c>
      <c r="V115" s="30">
        <v>0.7246376811594204</v>
      </c>
      <c r="W115" s="64">
        <v>72.284999999999997</v>
      </c>
      <c r="X115" s="50">
        <v>0.75</v>
      </c>
      <c r="Y115" s="30">
        <v>56</v>
      </c>
      <c r="Z115" s="47">
        <v>-1</v>
      </c>
      <c r="AA115" s="47">
        <v>0.5</v>
      </c>
      <c r="AB115" s="47">
        <v>0.75</v>
      </c>
      <c r="AC115" s="47">
        <v>96.8</v>
      </c>
      <c r="AD115" s="46">
        <v>80</v>
      </c>
      <c r="AE115" s="47">
        <f t="shared" si="44"/>
        <v>27.974999999999998</v>
      </c>
      <c r="AF115" s="47">
        <f t="shared" si="45"/>
        <v>1465.3426630434783</v>
      </c>
      <c r="AG115" s="81">
        <v>-0.125</v>
      </c>
      <c r="AH115" s="81">
        <v>0.5</v>
      </c>
      <c r="AI115" s="81">
        <v>0.75</v>
      </c>
      <c r="AJ115" s="81">
        <v>98.6</v>
      </c>
      <c r="AK115" s="80">
        <v>80</v>
      </c>
      <c r="AL115" s="81">
        <f t="shared" si="46"/>
        <v>29.653124999999996</v>
      </c>
      <c r="AM115" s="81">
        <f t="shared" si="47"/>
        <v>1553.2435801630434</v>
      </c>
      <c r="AN115" s="47">
        <v>-0.125</v>
      </c>
      <c r="AO115" s="47">
        <v>0.5</v>
      </c>
      <c r="AP115" s="47">
        <v>0.75</v>
      </c>
      <c r="AQ115" s="47">
        <v>95</v>
      </c>
      <c r="AR115" s="46">
        <v>80</v>
      </c>
      <c r="AS115" s="47">
        <f t="shared" si="48"/>
        <v>26.953125</v>
      </c>
      <c r="AT115" s="47">
        <f t="shared" si="49"/>
        <v>1411.8164062500002</v>
      </c>
      <c r="AU115" s="81">
        <v>-0.125</v>
      </c>
      <c r="AV115" s="81">
        <v>0.5</v>
      </c>
      <c r="AW115" s="81">
        <v>0.75</v>
      </c>
      <c r="AX115" s="81">
        <v>96.8</v>
      </c>
      <c r="AY115" s="80">
        <v>80</v>
      </c>
      <c r="AZ115" s="81">
        <f t="shared" si="50"/>
        <v>28.303124999999998</v>
      </c>
      <c r="BA115" s="81">
        <f t="shared" si="51"/>
        <v>1482.5299932065218</v>
      </c>
      <c r="BB115" s="47">
        <v>-0.125</v>
      </c>
      <c r="BC115" s="47">
        <v>0.5</v>
      </c>
      <c r="BD115" s="47">
        <v>0.75</v>
      </c>
      <c r="BE115" s="47">
        <v>96.8</v>
      </c>
      <c r="BF115" s="46">
        <v>80</v>
      </c>
      <c r="BG115" s="47">
        <f t="shared" si="52"/>
        <v>28.303124999999998</v>
      </c>
      <c r="BH115" s="47">
        <f t="shared" si="53"/>
        <v>1482.5299932065218</v>
      </c>
      <c r="BK115" s="30">
        <v>0.98039215686274506</v>
      </c>
      <c r="BL115" s="82">
        <v>1370.4</v>
      </c>
      <c r="BM115" s="50">
        <v>0.75</v>
      </c>
      <c r="BN115" s="30">
        <v>56</v>
      </c>
      <c r="BO115" s="81">
        <v>-0.125</v>
      </c>
      <c r="BP115" s="81">
        <v>0.83</v>
      </c>
      <c r="BQ115" s="81">
        <v>0.75</v>
      </c>
      <c r="BR115" s="80">
        <v>84.2</v>
      </c>
      <c r="BS115" s="81">
        <v>86</v>
      </c>
      <c r="BT115" s="81">
        <f t="shared" si="54"/>
        <v>28.182187500000001</v>
      </c>
      <c r="BU115" s="81">
        <f t="shared" si="55"/>
        <v>37863.597794117653</v>
      </c>
      <c r="BV115" s="59"/>
      <c r="BW115" s="35"/>
      <c r="BX115" s="60"/>
      <c r="BY115" s="60"/>
      <c r="BZ115" s="60"/>
      <c r="CA115" s="35"/>
      <c r="CB115" s="60"/>
      <c r="CC115" s="60"/>
      <c r="CD115" s="60"/>
    </row>
    <row r="116" spans="1:82" x14ac:dyDescent="0.25">
      <c r="G116" s="30">
        <v>0.23094688221709006</v>
      </c>
      <c r="H116" s="64">
        <v>72.284999999999997</v>
      </c>
      <c r="I116" s="50">
        <v>0.79166666666666696</v>
      </c>
      <c r="J116" s="30">
        <v>42</v>
      </c>
      <c r="K116" s="81">
        <v>-1</v>
      </c>
      <c r="L116" s="81">
        <v>0.83</v>
      </c>
      <c r="M116" s="81">
        <v>0.75</v>
      </c>
      <c r="N116" s="80">
        <v>84.2</v>
      </c>
      <c r="O116" s="81">
        <v>87.8</v>
      </c>
      <c r="P116" s="81">
        <f t="shared" si="42"/>
        <v>17.572500000000005</v>
      </c>
      <c r="Q116" s="81">
        <f t="shared" si="43"/>
        <v>293.35523383371827</v>
      </c>
      <c r="V116" s="30">
        <v>0.7246376811594204</v>
      </c>
      <c r="W116" s="64">
        <v>72.284999999999997</v>
      </c>
      <c r="X116" s="50">
        <v>0.79166666666666696</v>
      </c>
      <c r="Y116" s="30">
        <v>42</v>
      </c>
      <c r="Z116" s="47">
        <v>-1</v>
      </c>
      <c r="AA116" s="47">
        <v>0.5</v>
      </c>
      <c r="AB116" s="47">
        <v>0.75</v>
      </c>
      <c r="AC116" s="47">
        <v>96.8</v>
      </c>
      <c r="AD116" s="46">
        <v>80</v>
      </c>
      <c r="AE116" s="47">
        <f t="shared" si="44"/>
        <v>22.724999999999998</v>
      </c>
      <c r="AF116" s="47">
        <f t="shared" si="45"/>
        <v>1190.3453804347826</v>
      </c>
      <c r="AG116" s="81">
        <v>-0.125</v>
      </c>
      <c r="AH116" s="81">
        <v>0.5</v>
      </c>
      <c r="AI116" s="81">
        <v>0.75</v>
      </c>
      <c r="AJ116" s="81">
        <v>98.6</v>
      </c>
      <c r="AK116" s="80">
        <v>80</v>
      </c>
      <c r="AL116" s="81">
        <f t="shared" si="46"/>
        <v>24.403124999999996</v>
      </c>
      <c r="AM116" s="81">
        <f t="shared" si="47"/>
        <v>1278.2462975543478</v>
      </c>
      <c r="AN116" s="47">
        <v>-0.125</v>
      </c>
      <c r="AO116" s="47">
        <v>0.5</v>
      </c>
      <c r="AP116" s="47">
        <v>0.75</v>
      </c>
      <c r="AQ116" s="47">
        <v>95</v>
      </c>
      <c r="AR116" s="46">
        <v>80</v>
      </c>
      <c r="AS116" s="47">
        <f t="shared" si="48"/>
        <v>21.703125</v>
      </c>
      <c r="AT116" s="47">
        <f t="shared" si="49"/>
        <v>1136.8191236413045</v>
      </c>
      <c r="AU116" s="81">
        <v>-0.125</v>
      </c>
      <c r="AV116" s="81">
        <v>0.5</v>
      </c>
      <c r="AW116" s="81">
        <v>0.75</v>
      </c>
      <c r="AX116" s="81">
        <v>96.8</v>
      </c>
      <c r="AY116" s="80">
        <v>80</v>
      </c>
      <c r="AZ116" s="81">
        <f t="shared" si="50"/>
        <v>23.053124999999998</v>
      </c>
      <c r="BA116" s="81">
        <f t="shared" si="51"/>
        <v>1207.5327105978261</v>
      </c>
      <c r="BB116" s="47">
        <v>-0.125</v>
      </c>
      <c r="BC116" s="47">
        <v>0.5</v>
      </c>
      <c r="BD116" s="47">
        <v>0.75</v>
      </c>
      <c r="BE116" s="47">
        <v>96.8</v>
      </c>
      <c r="BF116" s="46">
        <v>80</v>
      </c>
      <c r="BG116" s="47">
        <f t="shared" si="52"/>
        <v>23.053124999999998</v>
      </c>
      <c r="BH116" s="47">
        <f t="shared" si="53"/>
        <v>1207.5327105978261</v>
      </c>
      <c r="BK116" s="30">
        <v>0.98039215686274506</v>
      </c>
      <c r="BL116" s="82">
        <v>1370.4</v>
      </c>
      <c r="BM116" s="50">
        <v>0.79166666666666696</v>
      </c>
      <c r="BN116" s="30">
        <v>42</v>
      </c>
      <c r="BO116" s="81">
        <v>-0.125</v>
      </c>
      <c r="BP116" s="81">
        <v>0.83</v>
      </c>
      <c r="BQ116" s="81">
        <v>0.75</v>
      </c>
      <c r="BR116" s="80">
        <v>84.2</v>
      </c>
      <c r="BS116" s="81">
        <v>84.2</v>
      </c>
      <c r="BT116" s="81">
        <f t="shared" si="54"/>
        <v>20.817187500000003</v>
      </c>
      <c r="BU116" s="81">
        <f t="shared" si="55"/>
        <v>27968.503676470595</v>
      </c>
      <c r="BV116" s="59"/>
      <c r="BW116" s="35"/>
      <c r="BX116" s="60"/>
      <c r="BY116" s="60"/>
      <c r="BZ116" s="60"/>
      <c r="CA116" s="35"/>
      <c r="CB116" s="60"/>
      <c r="CC116" s="60"/>
      <c r="CD116" s="60"/>
    </row>
    <row r="117" spans="1:82" x14ac:dyDescent="0.25">
      <c r="G117" s="30">
        <v>0.23094688221709006</v>
      </c>
      <c r="H117" s="64">
        <v>72.284999999999997</v>
      </c>
      <c r="I117" s="50">
        <v>0.83333333333333404</v>
      </c>
      <c r="J117" s="30">
        <v>28</v>
      </c>
      <c r="K117" s="81">
        <v>-1</v>
      </c>
      <c r="L117" s="81">
        <v>0.83</v>
      </c>
      <c r="M117" s="81">
        <v>0.75</v>
      </c>
      <c r="N117" s="80">
        <v>82.4</v>
      </c>
      <c r="O117" s="81">
        <v>87.080000000000013</v>
      </c>
      <c r="P117" s="81">
        <f t="shared" si="42"/>
        <v>8.0474999999999959</v>
      </c>
      <c r="Q117" s="81">
        <f t="shared" si="43"/>
        <v>134.34492782909922</v>
      </c>
      <c r="V117" s="30">
        <v>0.7246376811594204</v>
      </c>
      <c r="W117" s="64">
        <v>72.284999999999997</v>
      </c>
      <c r="X117" s="50">
        <v>0.83333333333333404</v>
      </c>
      <c r="Y117" s="30">
        <v>28</v>
      </c>
      <c r="Z117" s="47">
        <v>-1</v>
      </c>
      <c r="AA117" s="47">
        <v>0.5</v>
      </c>
      <c r="AB117" s="47">
        <v>0.75</v>
      </c>
      <c r="AC117" s="47">
        <v>96.8</v>
      </c>
      <c r="AD117" s="46">
        <v>80</v>
      </c>
      <c r="AE117" s="47">
        <f t="shared" si="44"/>
        <v>17.474999999999998</v>
      </c>
      <c r="AF117" s="47">
        <f t="shared" si="45"/>
        <v>915.34809782608681</v>
      </c>
      <c r="AG117" s="81">
        <v>-0.125</v>
      </c>
      <c r="AH117" s="81">
        <v>0.5</v>
      </c>
      <c r="AI117" s="81">
        <v>0.75</v>
      </c>
      <c r="AJ117" s="81">
        <v>98.6</v>
      </c>
      <c r="AK117" s="80">
        <v>80</v>
      </c>
      <c r="AL117" s="81">
        <f t="shared" si="46"/>
        <v>19.153124999999996</v>
      </c>
      <c r="AM117" s="81">
        <f t="shared" si="47"/>
        <v>1003.2490149456521</v>
      </c>
      <c r="AN117" s="47">
        <v>-0.125</v>
      </c>
      <c r="AO117" s="47">
        <v>0.5</v>
      </c>
      <c r="AP117" s="47">
        <v>0.75</v>
      </c>
      <c r="AQ117" s="47">
        <v>95</v>
      </c>
      <c r="AR117" s="46">
        <v>80</v>
      </c>
      <c r="AS117" s="47">
        <f t="shared" si="48"/>
        <v>16.453125</v>
      </c>
      <c r="AT117" s="47">
        <f t="shared" si="49"/>
        <v>861.82184103260875</v>
      </c>
      <c r="AU117" s="81">
        <v>-0.125</v>
      </c>
      <c r="AV117" s="81">
        <v>0.5</v>
      </c>
      <c r="AW117" s="81">
        <v>0.75</v>
      </c>
      <c r="AX117" s="81">
        <v>96.8</v>
      </c>
      <c r="AY117" s="80">
        <v>80</v>
      </c>
      <c r="AZ117" s="81">
        <f t="shared" si="50"/>
        <v>17.803124999999998</v>
      </c>
      <c r="BA117" s="81">
        <f t="shared" si="51"/>
        <v>932.53542798913031</v>
      </c>
      <c r="BB117" s="47">
        <v>-0.125</v>
      </c>
      <c r="BC117" s="47">
        <v>0.5</v>
      </c>
      <c r="BD117" s="47">
        <v>0.75</v>
      </c>
      <c r="BE117" s="47">
        <v>96.8</v>
      </c>
      <c r="BF117" s="46">
        <v>80</v>
      </c>
      <c r="BG117" s="47">
        <f t="shared" si="52"/>
        <v>17.803124999999998</v>
      </c>
      <c r="BH117" s="47">
        <f t="shared" si="53"/>
        <v>932.53542798913043</v>
      </c>
      <c r="BK117" s="30">
        <v>0.98039215686274506</v>
      </c>
      <c r="BL117" s="82">
        <v>1370.4</v>
      </c>
      <c r="BM117" s="50">
        <v>0.83333333333333404</v>
      </c>
      <c r="BN117" s="30">
        <v>28</v>
      </c>
      <c r="BO117" s="81">
        <v>-0.125</v>
      </c>
      <c r="BP117" s="81">
        <v>0.83</v>
      </c>
      <c r="BQ117" s="81">
        <v>0.75</v>
      </c>
      <c r="BR117" s="80">
        <v>82.4</v>
      </c>
      <c r="BS117" s="81">
        <v>82.4</v>
      </c>
      <c r="BT117" s="81">
        <f t="shared" si="54"/>
        <v>12.102187499999999</v>
      </c>
      <c r="BU117" s="81">
        <f t="shared" si="55"/>
        <v>16259.644852941175</v>
      </c>
      <c r="BV117" s="59"/>
      <c r="BW117" s="35"/>
      <c r="BX117" s="60"/>
      <c r="BY117" s="60"/>
      <c r="BZ117" s="60"/>
      <c r="CA117" s="35"/>
      <c r="CB117" s="60"/>
      <c r="CC117" s="60"/>
      <c r="CD117" s="60"/>
    </row>
    <row r="118" spans="1:82" x14ac:dyDescent="0.25">
      <c r="G118" s="30">
        <v>0.23094688221709006</v>
      </c>
      <c r="H118" s="64">
        <v>72.284999999999997</v>
      </c>
      <c r="I118" s="50">
        <v>0.875</v>
      </c>
      <c r="J118" s="30">
        <v>18</v>
      </c>
      <c r="K118" s="81">
        <v>-1</v>
      </c>
      <c r="L118" s="81">
        <v>0.83</v>
      </c>
      <c r="M118" s="81">
        <v>0.75</v>
      </c>
      <c r="N118" s="80">
        <v>82.4</v>
      </c>
      <c r="O118" s="81">
        <v>86.36</v>
      </c>
      <c r="P118" s="81">
        <f t="shared" si="42"/>
        <v>2.3625000000000043</v>
      </c>
      <c r="Q118" s="81">
        <f t="shared" si="43"/>
        <v>39.439564087759877</v>
      </c>
      <c r="V118" s="30">
        <v>0.7246376811594204</v>
      </c>
      <c r="W118" s="64">
        <v>72.284999999999997</v>
      </c>
      <c r="X118" s="50">
        <v>0.875</v>
      </c>
      <c r="Y118" s="30">
        <v>18</v>
      </c>
      <c r="Z118" s="47">
        <v>-1</v>
      </c>
      <c r="AA118" s="47">
        <v>0.5</v>
      </c>
      <c r="AB118" s="47">
        <v>0.75</v>
      </c>
      <c r="AC118" s="47">
        <v>96.8</v>
      </c>
      <c r="AD118" s="46">
        <v>80</v>
      </c>
      <c r="AE118" s="47">
        <f t="shared" si="44"/>
        <v>13.724999999999998</v>
      </c>
      <c r="AF118" s="47">
        <f t="shared" si="45"/>
        <v>718.9214673913043</v>
      </c>
      <c r="AG118" s="81">
        <v>-0.125</v>
      </c>
      <c r="AH118" s="81">
        <v>0.5</v>
      </c>
      <c r="AI118" s="81">
        <v>0.75</v>
      </c>
      <c r="AJ118" s="81">
        <v>98.6</v>
      </c>
      <c r="AK118" s="80">
        <v>80</v>
      </c>
      <c r="AL118" s="81">
        <f t="shared" si="46"/>
        <v>15.403124999999996</v>
      </c>
      <c r="AM118" s="81">
        <f t="shared" si="47"/>
        <v>806.82238451086948</v>
      </c>
      <c r="AN118" s="47">
        <v>-0.125</v>
      </c>
      <c r="AO118" s="47">
        <v>0.5</v>
      </c>
      <c r="AP118" s="47">
        <v>0.75</v>
      </c>
      <c r="AQ118" s="47">
        <v>95</v>
      </c>
      <c r="AR118" s="46">
        <v>80</v>
      </c>
      <c r="AS118" s="47">
        <f t="shared" si="48"/>
        <v>12.703125</v>
      </c>
      <c r="AT118" s="47">
        <f t="shared" si="49"/>
        <v>665.39521059782612</v>
      </c>
      <c r="AU118" s="81">
        <v>-0.125</v>
      </c>
      <c r="AV118" s="81">
        <v>0.5</v>
      </c>
      <c r="AW118" s="81">
        <v>0.75</v>
      </c>
      <c r="AX118" s="81">
        <v>96.8</v>
      </c>
      <c r="AY118" s="80">
        <v>80</v>
      </c>
      <c r="AZ118" s="81">
        <f t="shared" si="50"/>
        <v>14.053124999999998</v>
      </c>
      <c r="BA118" s="81">
        <f t="shared" si="51"/>
        <v>736.1087975543478</v>
      </c>
      <c r="BB118" s="47">
        <v>-0.125</v>
      </c>
      <c r="BC118" s="47">
        <v>0.5</v>
      </c>
      <c r="BD118" s="47">
        <v>0.75</v>
      </c>
      <c r="BE118" s="47">
        <v>96.8</v>
      </c>
      <c r="BF118" s="46">
        <v>80</v>
      </c>
      <c r="BG118" s="47">
        <f t="shared" si="52"/>
        <v>14.053124999999998</v>
      </c>
      <c r="BH118" s="47">
        <f t="shared" si="53"/>
        <v>736.1087975543478</v>
      </c>
      <c r="BK118" s="30">
        <v>0.98039215686274506</v>
      </c>
      <c r="BL118" s="82">
        <v>1370.4</v>
      </c>
      <c r="BM118" s="50">
        <v>0.875</v>
      </c>
      <c r="BN118" s="30">
        <v>18</v>
      </c>
      <c r="BO118" s="81">
        <v>-0.125</v>
      </c>
      <c r="BP118" s="81">
        <v>0.83</v>
      </c>
      <c r="BQ118" s="81">
        <v>0.75</v>
      </c>
      <c r="BR118" s="80">
        <v>82.4</v>
      </c>
      <c r="BS118" s="81">
        <v>80.599999999999994</v>
      </c>
      <c r="BT118" s="81">
        <f t="shared" si="54"/>
        <v>7.2271875000000083</v>
      </c>
      <c r="BU118" s="81">
        <f t="shared" si="55"/>
        <v>9709.9389705882477</v>
      </c>
      <c r="BV118" s="59"/>
      <c r="BW118" s="35"/>
      <c r="BX118" s="60"/>
      <c r="BY118" s="60"/>
      <c r="BZ118" s="60"/>
      <c r="CA118" s="35"/>
      <c r="CB118" s="60"/>
      <c r="CC118" s="60"/>
      <c r="CD118" s="60"/>
    </row>
    <row r="119" spans="1:82" x14ac:dyDescent="0.25">
      <c r="G119" s="30">
        <v>0.23094688221709006</v>
      </c>
      <c r="H119" s="64">
        <v>72.284999999999997</v>
      </c>
      <c r="I119" s="50">
        <v>0.91666666666666696</v>
      </c>
      <c r="J119" s="30">
        <v>12</v>
      </c>
      <c r="K119" s="81">
        <v>-1</v>
      </c>
      <c r="L119" s="81">
        <v>0.83</v>
      </c>
      <c r="M119" s="81">
        <v>0.75</v>
      </c>
      <c r="N119" s="80">
        <v>82.4</v>
      </c>
      <c r="O119" s="81">
        <v>85.460000000000008</v>
      </c>
      <c r="P119" s="81">
        <f t="shared" si="42"/>
        <v>-0.69750000000000245</v>
      </c>
      <c r="Q119" s="81">
        <f t="shared" si="43"/>
        <v>-11.644061778291034</v>
      </c>
      <c r="V119" s="30">
        <v>0.7246376811594204</v>
      </c>
      <c r="W119" s="64">
        <v>72.284999999999997</v>
      </c>
      <c r="X119" s="50">
        <v>0.91666666666666696</v>
      </c>
      <c r="Y119" s="30">
        <v>12</v>
      </c>
      <c r="Z119" s="47">
        <v>-1</v>
      </c>
      <c r="AA119" s="47">
        <v>0.5</v>
      </c>
      <c r="AB119" s="47">
        <v>0.75</v>
      </c>
      <c r="AC119" s="47">
        <v>96.8</v>
      </c>
      <c r="AD119" s="46">
        <v>80</v>
      </c>
      <c r="AE119" s="47">
        <f t="shared" si="44"/>
        <v>11.474999999999998</v>
      </c>
      <c r="AF119" s="47">
        <f t="shared" si="45"/>
        <v>601.06548913043468</v>
      </c>
      <c r="AG119" s="81">
        <v>-0.125</v>
      </c>
      <c r="AH119" s="81">
        <v>0.5</v>
      </c>
      <c r="AI119" s="81">
        <v>0.75</v>
      </c>
      <c r="AJ119" s="81">
        <v>98.6</v>
      </c>
      <c r="AK119" s="80">
        <v>80</v>
      </c>
      <c r="AL119" s="81">
        <f t="shared" si="46"/>
        <v>13.153124999999996</v>
      </c>
      <c r="AM119" s="81">
        <f t="shared" si="47"/>
        <v>688.96640624999986</v>
      </c>
      <c r="AN119" s="47">
        <v>-0.125</v>
      </c>
      <c r="AO119" s="47">
        <v>0.5</v>
      </c>
      <c r="AP119" s="47">
        <v>0.75</v>
      </c>
      <c r="AQ119" s="47">
        <v>95</v>
      </c>
      <c r="AR119" s="46">
        <v>80</v>
      </c>
      <c r="AS119" s="47">
        <f t="shared" si="48"/>
        <v>10.453125</v>
      </c>
      <c r="AT119" s="47">
        <f t="shared" si="49"/>
        <v>547.53923233695662</v>
      </c>
      <c r="AU119" s="81">
        <v>-0.125</v>
      </c>
      <c r="AV119" s="81">
        <v>0.5</v>
      </c>
      <c r="AW119" s="81">
        <v>0.75</v>
      </c>
      <c r="AX119" s="81">
        <v>96.8</v>
      </c>
      <c r="AY119" s="80">
        <v>80</v>
      </c>
      <c r="AZ119" s="81">
        <f t="shared" si="50"/>
        <v>11.803124999999998</v>
      </c>
      <c r="BA119" s="81">
        <f t="shared" si="51"/>
        <v>618.25281929347818</v>
      </c>
      <c r="BB119" s="47">
        <v>-0.125</v>
      </c>
      <c r="BC119" s="47">
        <v>0.5</v>
      </c>
      <c r="BD119" s="47">
        <v>0.75</v>
      </c>
      <c r="BE119" s="47">
        <v>96.8</v>
      </c>
      <c r="BF119" s="46">
        <v>80</v>
      </c>
      <c r="BG119" s="47">
        <f t="shared" si="52"/>
        <v>11.803124999999998</v>
      </c>
      <c r="BH119" s="47">
        <f t="shared" si="53"/>
        <v>618.25281929347818</v>
      </c>
      <c r="BK119" s="30">
        <v>0.98039215686274506</v>
      </c>
      <c r="BL119" s="82">
        <v>1370.4</v>
      </c>
      <c r="BM119" s="50">
        <v>0.91666666666666696</v>
      </c>
      <c r="BN119" s="30">
        <v>12</v>
      </c>
      <c r="BO119" s="81">
        <v>-0.125</v>
      </c>
      <c r="BP119" s="81">
        <v>0.83</v>
      </c>
      <c r="BQ119" s="81">
        <v>0.75</v>
      </c>
      <c r="BR119" s="80">
        <v>82.4</v>
      </c>
      <c r="BS119" s="81">
        <v>78.8</v>
      </c>
      <c r="BT119" s="81">
        <f t="shared" si="54"/>
        <v>4.8421875000000059</v>
      </c>
      <c r="BU119" s="81">
        <f t="shared" si="55"/>
        <v>6505.6213235294199</v>
      </c>
      <c r="BV119" s="59"/>
      <c r="BW119" s="35"/>
      <c r="BX119" s="60"/>
      <c r="BY119" s="60"/>
      <c r="BZ119" s="60"/>
      <c r="CA119" s="35"/>
      <c r="CB119" s="60"/>
      <c r="CC119" s="60"/>
      <c r="CD119" s="60"/>
    </row>
    <row r="120" spans="1:82" x14ac:dyDescent="0.25">
      <c r="G120" s="30">
        <v>0.23094688221709006</v>
      </c>
      <c r="H120" s="64">
        <v>72.284999999999997</v>
      </c>
      <c r="I120" s="50">
        <v>0.95833333333333404</v>
      </c>
      <c r="J120" s="30">
        <v>8</v>
      </c>
      <c r="K120" s="81">
        <v>-1</v>
      </c>
      <c r="L120" s="81">
        <v>0.83</v>
      </c>
      <c r="M120" s="81">
        <v>0.75</v>
      </c>
      <c r="N120" s="80">
        <v>84.2</v>
      </c>
      <c r="O120" s="81">
        <v>85.1</v>
      </c>
      <c r="P120" s="81">
        <f t="shared" si="42"/>
        <v>-1.5674999999999939</v>
      </c>
      <c r="Q120" s="81">
        <f t="shared" si="43"/>
        <v>-26.167837759815139</v>
      </c>
      <c r="V120" s="30">
        <v>0.7246376811594204</v>
      </c>
      <c r="W120" s="64">
        <v>72.284999999999997</v>
      </c>
      <c r="X120" s="50">
        <v>0.95833333333333404</v>
      </c>
      <c r="Y120" s="30">
        <v>8</v>
      </c>
      <c r="Z120" s="47">
        <v>-1</v>
      </c>
      <c r="AA120" s="47">
        <v>0.5</v>
      </c>
      <c r="AB120" s="47">
        <v>0.75</v>
      </c>
      <c r="AC120" s="47">
        <v>96.8</v>
      </c>
      <c r="AD120" s="46">
        <v>80</v>
      </c>
      <c r="AE120" s="47">
        <f t="shared" si="44"/>
        <v>9.9749999999999979</v>
      </c>
      <c r="AF120" s="47">
        <f t="shared" si="45"/>
        <v>522.49483695652168</v>
      </c>
      <c r="AG120" s="81">
        <v>-0.125</v>
      </c>
      <c r="AH120" s="81">
        <v>0.5</v>
      </c>
      <c r="AI120" s="81">
        <v>0.75</v>
      </c>
      <c r="AJ120" s="81">
        <v>98.6</v>
      </c>
      <c r="AK120" s="80">
        <v>80</v>
      </c>
      <c r="AL120" s="81">
        <f t="shared" si="46"/>
        <v>11.653124999999996</v>
      </c>
      <c r="AM120" s="81">
        <f t="shared" si="47"/>
        <v>610.39575407608686</v>
      </c>
      <c r="AN120" s="47">
        <v>-0.125</v>
      </c>
      <c r="AO120" s="47">
        <v>0.5</v>
      </c>
      <c r="AP120" s="47">
        <v>0.75</v>
      </c>
      <c r="AQ120" s="47">
        <v>95</v>
      </c>
      <c r="AR120" s="46">
        <v>80</v>
      </c>
      <c r="AS120" s="47">
        <f t="shared" si="48"/>
        <v>8.953125</v>
      </c>
      <c r="AT120" s="47">
        <f t="shared" si="49"/>
        <v>468.96858016304355</v>
      </c>
      <c r="AU120" s="81">
        <v>-0.125</v>
      </c>
      <c r="AV120" s="81">
        <v>0.5</v>
      </c>
      <c r="AW120" s="81">
        <v>0.75</v>
      </c>
      <c r="AX120" s="81">
        <v>96.8</v>
      </c>
      <c r="AY120" s="80">
        <v>80</v>
      </c>
      <c r="AZ120" s="81">
        <f t="shared" si="50"/>
        <v>10.303124999999998</v>
      </c>
      <c r="BA120" s="81">
        <f t="shared" si="51"/>
        <v>539.68216711956518</v>
      </c>
      <c r="BB120" s="47">
        <v>-0.125</v>
      </c>
      <c r="BC120" s="47">
        <v>0.5</v>
      </c>
      <c r="BD120" s="47">
        <v>0.75</v>
      </c>
      <c r="BE120" s="47">
        <v>96.8</v>
      </c>
      <c r="BF120" s="46">
        <v>80</v>
      </c>
      <c r="BG120" s="47">
        <f t="shared" si="52"/>
        <v>10.303124999999998</v>
      </c>
      <c r="BH120" s="47">
        <f t="shared" si="53"/>
        <v>539.68216711956518</v>
      </c>
      <c r="BK120" s="30">
        <v>0.98039215686274506</v>
      </c>
      <c r="BL120" s="82">
        <v>1370.4</v>
      </c>
      <c r="BM120" s="50">
        <v>0.95833333333333404</v>
      </c>
      <c r="BN120" s="30">
        <v>8</v>
      </c>
      <c r="BO120" s="81">
        <v>-0.125</v>
      </c>
      <c r="BP120" s="81">
        <v>0.83</v>
      </c>
      <c r="BQ120" s="81">
        <v>0.75</v>
      </c>
      <c r="BR120" s="80">
        <v>84.2</v>
      </c>
      <c r="BS120" s="81">
        <v>78.8</v>
      </c>
      <c r="BT120" s="81">
        <f t="shared" si="54"/>
        <v>3.7021875000000044</v>
      </c>
      <c r="BU120" s="81">
        <f t="shared" si="55"/>
        <v>4973.997794117653</v>
      </c>
      <c r="BV120" s="59"/>
      <c r="BW120" s="35"/>
      <c r="BX120" s="60"/>
      <c r="BY120" s="60"/>
      <c r="BZ120" s="60"/>
      <c r="CA120" s="35"/>
      <c r="CB120" s="60"/>
      <c r="CC120" s="60"/>
      <c r="CD120" s="60"/>
    </row>
    <row r="121" spans="1:82" x14ac:dyDescent="0.25">
      <c r="G121" s="30">
        <v>0.23094688221709006</v>
      </c>
      <c r="H121" s="64">
        <v>72.284999999999997</v>
      </c>
      <c r="I121" s="50">
        <v>1</v>
      </c>
      <c r="J121" s="30">
        <v>5</v>
      </c>
      <c r="K121" s="81">
        <v>-1</v>
      </c>
      <c r="L121" s="81">
        <v>0.83</v>
      </c>
      <c r="M121" s="81">
        <v>0.75</v>
      </c>
      <c r="N121" s="80">
        <v>84.2</v>
      </c>
      <c r="O121" s="81">
        <v>85.1</v>
      </c>
      <c r="P121" s="81">
        <f t="shared" si="42"/>
        <v>-3.4349999999999934</v>
      </c>
      <c r="Q121" s="81">
        <f t="shared" si="43"/>
        <v>-57.343874133949072</v>
      </c>
      <c r="V121" s="30">
        <v>0.7246376811594204</v>
      </c>
      <c r="W121" s="64">
        <v>72.284999999999997</v>
      </c>
      <c r="X121" s="50">
        <v>1</v>
      </c>
      <c r="Y121" s="30">
        <v>5</v>
      </c>
      <c r="Z121" s="47">
        <v>-1</v>
      </c>
      <c r="AA121" s="47">
        <v>0.5</v>
      </c>
      <c r="AB121" s="47">
        <v>0.75</v>
      </c>
      <c r="AC121" s="47">
        <v>96.8</v>
      </c>
      <c r="AD121" s="46">
        <v>80</v>
      </c>
      <c r="AE121" s="47">
        <f t="shared" si="44"/>
        <v>8.8499999999999979</v>
      </c>
      <c r="AF121" s="47">
        <f t="shared" si="45"/>
        <v>463.56684782608687</v>
      </c>
      <c r="AG121" s="81">
        <v>-0.125</v>
      </c>
      <c r="AH121" s="81">
        <v>0.5</v>
      </c>
      <c r="AI121" s="81">
        <v>0.75</v>
      </c>
      <c r="AJ121" s="81">
        <v>98.6</v>
      </c>
      <c r="AK121" s="80">
        <v>80</v>
      </c>
      <c r="AL121" s="81">
        <f t="shared" si="46"/>
        <v>10.528124999999996</v>
      </c>
      <c r="AM121" s="81">
        <f t="shared" si="47"/>
        <v>551.46776494565199</v>
      </c>
      <c r="AN121" s="47">
        <v>-0.125</v>
      </c>
      <c r="AO121" s="47">
        <v>0.5</v>
      </c>
      <c r="AP121" s="47">
        <v>0.75</v>
      </c>
      <c r="AQ121" s="47">
        <v>95</v>
      </c>
      <c r="AR121" s="46">
        <v>80</v>
      </c>
      <c r="AS121" s="47">
        <f t="shared" si="48"/>
        <v>7.828125</v>
      </c>
      <c r="AT121" s="47">
        <f t="shared" si="49"/>
        <v>410.04059103260869</v>
      </c>
      <c r="AU121" s="81">
        <v>-0.125</v>
      </c>
      <c r="AV121" s="81">
        <v>0.5</v>
      </c>
      <c r="AW121" s="81">
        <v>0.75</v>
      </c>
      <c r="AX121" s="81">
        <v>96.8</v>
      </c>
      <c r="AY121" s="80">
        <v>80</v>
      </c>
      <c r="AZ121" s="81">
        <f t="shared" si="50"/>
        <v>9.1781249999999979</v>
      </c>
      <c r="BA121" s="81">
        <f t="shared" si="51"/>
        <v>480.75417798913037</v>
      </c>
      <c r="BB121" s="47">
        <v>-0.125</v>
      </c>
      <c r="BC121" s="47">
        <v>0.5</v>
      </c>
      <c r="BD121" s="47">
        <v>0.75</v>
      </c>
      <c r="BE121" s="47">
        <v>96.8</v>
      </c>
      <c r="BF121" s="46">
        <v>80</v>
      </c>
      <c r="BG121" s="47">
        <f t="shared" si="52"/>
        <v>9.1781249999999979</v>
      </c>
      <c r="BH121" s="47">
        <f t="shared" si="53"/>
        <v>480.75417798913037</v>
      </c>
      <c r="BK121" s="30">
        <v>0.98039215686274506</v>
      </c>
      <c r="BL121" s="82">
        <v>1370.4</v>
      </c>
      <c r="BM121" s="50">
        <v>1</v>
      </c>
      <c r="BN121" s="30">
        <v>5</v>
      </c>
      <c r="BO121" s="81">
        <v>-0.125</v>
      </c>
      <c r="BP121" s="81">
        <v>0.83</v>
      </c>
      <c r="BQ121" s="81">
        <v>0.75</v>
      </c>
      <c r="BR121" s="80">
        <v>84.2</v>
      </c>
      <c r="BS121" s="81">
        <v>78.8</v>
      </c>
      <c r="BT121" s="81">
        <f t="shared" si="54"/>
        <v>1.834687500000004</v>
      </c>
      <c r="BU121" s="81">
        <f t="shared" si="55"/>
        <v>2464.9566176470644</v>
      </c>
      <c r="BV121" s="59"/>
      <c r="BW121" s="35"/>
      <c r="BX121" s="60"/>
      <c r="BY121" s="60"/>
      <c r="BZ121" s="60"/>
      <c r="CA121" s="35"/>
      <c r="CB121" s="60"/>
      <c r="CC121" s="60"/>
      <c r="CD121" s="60"/>
    </row>
    <row r="122" spans="1:82" x14ac:dyDescent="0.25">
      <c r="BV122" s="52"/>
      <c r="BW122" s="52"/>
      <c r="BX122" s="52"/>
      <c r="BY122" s="52"/>
      <c r="BZ122" s="52"/>
      <c r="CA122" s="52"/>
      <c r="CB122" s="52"/>
      <c r="CC122" s="52"/>
      <c r="CD122" s="52"/>
    </row>
    <row r="123" spans="1:82" x14ac:dyDescent="0.25">
      <c r="BV123" s="52"/>
      <c r="BW123" s="52"/>
      <c r="BX123" s="52"/>
      <c r="BY123" s="52"/>
      <c r="BZ123" s="52"/>
      <c r="CA123" s="52"/>
      <c r="CB123" s="52"/>
      <c r="CC123" s="52"/>
      <c r="CD123" s="52"/>
    </row>
    <row r="124" spans="1:82" x14ac:dyDescent="0.25">
      <c r="C124" s="51"/>
      <c r="D124" s="51"/>
      <c r="E124" s="51"/>
      <c r="F124" s="51"/>
      <c r="BV124" s="52"/>
      <c r="BW124" s="52"/>
      <c r="BX124" s="52"/>
      <c r="BY124" s="52"/>
      <c r="BZ124" s="52"/>
      <c r="CA124" s="52"/>
      <c r="CB124" s="52"/>
      <c r="CC124" s="52"/>
      <c r="CD124" s="52"/>
    </row>
    <row r="125" spans="1:82" x14ac:dyDescent="0.25">
      <c r="A125" s="30" t="s">
        <v>8</v>
      </c>
      <c r="B125" s="30" t="s">
        <v>9</v>
      </c>
      <c r="C125" s="35"/>
      <c r="D125" s="35"/>
      <c r="E125" s="35"/>
      <c r="F125" s="51"/>
      <c r="BV125" s="52"/>
      <c r="BW125" s="52"/>
      <c r="BX125" s="52"/>
      <c r="BY125" s="52"/>
      <c r="BZ125" s="52"/>
      <c r="CA125" s="52"/>
      <c r="CB125" s="52"/>
      <c r="CC125" s="52"/>
      <c r="CD125" s="52"/>
    </row>
    <row r="126" spans="1:82" x14ac:dyDescent="0.25">
      <c r="A126" s="30" t="s">
        <v>56</v>
      </c>
      <c r="B126" s="30">
        <v>0.92</v>
      </c>
      <c r="C126" s="35"/>
      <c r="D126" s="35"/>
      <c r="E126" s="35"/>
      <c r="F126" s="51"/>
      <c r="BV126" s="52"/>
      <c r="BW126" s="52"/>
      <c r="BX126" s="52"/>
      <c r="BY126" s="52"/>
      <c r="BZ126" s="52"/>
      <c r="CA126" s="52"/>
      <c r="CB126" s="52"/>
      <c r="CC126" s="52"/>
      <c r="CD126" s="52"/>
    </row>
    <row r="127" spans="1:82" x14ac:dyDescent="0.25">
      <c r="A127" s="30" t="s">
        <v>59</v>
      </c>
      <c r="B127" s="30">
        <v>0.06</v>
      </c>
      <c r="C127" s="35"/>
      <c r="D127" s="35"/>
      <c r="E127" s="35"/>
      <c r="F127" s="51"/>
      <c r="BV127" s="52"/>
      <c r="BW127" s="52"/>
      <c r="BX127" s="52"/>
      <c r="BY127" s="52"/>
      <c r="BZ127" s="52"/>
      <c r="CA127" s="52"/>
      <c r="CB127" s="52"/>
      <c r="CC127" s="52"/>
      <c r="CD127" s="52"/>
    </row>
    <row r="128" spans="1:82" x14ac:dyDescent="0.25">
      <c r="A128" s="30" t="s">
        <v>60</v>
      </c>
      <c r="B128" s="30">
        <v>-2.1994412812727346</v>
      </c>
      <c r="C128" s="35"/>
      <c r="D128" s="35"/>
      <c r="E128" s="35"/>
      <c r="F128" s="51"/>
      <c r="BV128" s="52"/>
      <c r="BW128" s="52"/>
      <c r="BX128" s="52"/>
      <c r="BY128" s="52"/>
      <c r="BZ128" s="52"/>
      <c r="CA128" s="52"/>
      <c r="CB128" s="52"/>
      <c r="CC128" s="52"/>
      <c r="CD128" s="52"/>
    </row>
    <row r="129" spans="1:82" x14ac:dyDescent="0.25">
      <c r="A129" s="34" t="s">
        <v>12</v>
      </c>
      <c r="B129" s="34">
        <f>SUM(B126:B128)</f>
        <v>-1.2194412812727347</v>
      </c>
      <c r="C129" s="35"/>
      <c r="D129" s="61" t="s">
        <v>13</v>
      </c>
      <c r="E129" s="62">
        <f>1/B129</f>
        <v>-0.82004768524507954</v>
      </c>
      <c r="BV129" s="52"/>
      <c r="BW129" s="52"/>
      <c r="BX129" s="52"/>
      <c r="BY129" s="52"/>
      <c r="BZ129" s="52"/>
      <c r="CA129" s="52"/>
      <c r="CB129" s="52"/>
      <c r="CC129" s="52"/>
      <c r="CD129" s="52"/>
    </row>
    <row r="130" spans="1:82" x14ac:dyDescent="0.25">
      <c r="C130" s="51"/>
      <c r="BV130" s="52"/>
      <c r="BW130" s="52"/>
      <c r="BX130" s="52"/>
      <c r="BY130" s="52"/>
      <c r="BZ130" s="52"/>
      <c r="CA130" s="52"/>
      <c r="CB130" s="52"/>
      <c r="CC130" s="52"/>
      <c r="CD130" s="52"/>
    </row>
    <row r="131" spans="1:82" x14ac:dyDescent="0.25">
      <c r="C131" s="51"/>
      <c r="BV131" s="52"/>
      <c r="BW131" s="52"/>
      <c r="BX131" s="52"/>
      <c r="BY131" s="52"/>
      <c r="BZ131" s="52"/>
      <c r="CA131" s="52"/>
      <c r="CB131" s="52"/>
      <c r="CC131" s="52"/>
      <c r="CD131" s="52"/>
    </row>
    <row r="132" spans="1:82" x14ac:dyDescent="0.25">
      <c r="BV132" s="52"/>
      <c r="BW132" s="52"/>
      <c r="BX132" s="52"/>
      <c r="BY132" s="52"/>
      <c r="BZ132" s="52"/>
      <c r="CA132" s="52"/>
      <c r="CB132" s="52"/>
      <c r="CC132" s="52"/>
      <c r="CD132" s="52"/>
    </row>
    <row r="133" spans="1:82" x14ac:dyDescent="0.25">
      <c r="H133" s="71"/>
      <c r="I133" s="71"/>
      <c r="J133" s="71"/>
      <c r="K133" s="72" t="s">
        <v>64</v>
      </c>
      <c r="L133" s="72"/>
      <c r="M133" s="72"/>
      <c r="N133" s="72"/>
      <c r="O133" s="72"/>
      <c r="P133" s="72"/>
      <c r="Q133" s="72"/>
      <c r="BV133" s="52"/>
      <c r="BW133" s="52"/>
      <c r="BX133" s="52"/>
      <c r="BY133" s="52"/>
      <c r="BZ133" s="52"/>
      <c r="CA133" s="52"/>
      <c r="CB133" s="52"/>
      <c r="CC133" s="52"/>
      <c r="CD133" s="52"/>
    </row>
    <row r="134" spans="1:82" x14ac:dyDescent="0.25">
      <c r="G134" s="30" t="s">
        <v>27</v>
      </c>
      <c r="H134" s="30" t="s">
        <v>26</v>
      </c>
      <c r="I134" s="30" t="s">
        <v>14</v>
      </c>
      <c r="J134" s="30" t="s">
        <v>15</v>
      </c>
      <c r="K134" s="80" t="s">
        <v>16</v>
      </c>
      <c r="L134" s="80" t="s">
        <v>17</v>
      </c>
      <c r="M134" s="80" t="s">
        <v>61</v>
      </c>
      <c r="N134" s="80" t="s">
        <v>18</v>
      </c>
      <c r="O134" s="81" t="s">
        <v>25</v>
      </c>
      <c r="P134" s="81" t="s">
        <v>19</v>
      </c>
      <c r="Q134" s="81" t="s">
        <v>20</v>
      </c>
      <c r="BV134" s="52"/>
      <c r="BW134" s="52"/>
      <c r="BX134" s="52"/>
      <c r="BY134" s="52"/>
      <c r="BZ134" s="52"/>
      <c r="CA134" s="52"/>
      <c r="CB134" s="52"/>
      <c r="CC134" s="52"/>
      <c r="CD134" s="52"/>
    </row>
    <row r="135" spans="1:82" x14ac:dyDescent="0.25">
      <c r="G135" s="30">
        <v>-0.82004768524507954</v>
      </c>
      <c r="H135" s="82">
        <v>588.63</v>
      </c>
      <c r="I135" s="50">
        <v>4.1666666666666664E-2</v>
      </c>
      <c r="J135" s="30">
        <v>2</v>
      </c>
      <c r="K135" s="81">
        <v>-2</v>
      </c>
      <c r="L135" s="81">
        <v>0.83</v>
      </c>
      <c r="M135" s="81">
        <v>0.75</v>
      </c>
      <c r="N135" s="80">
        <v>77</v>
      </c>
      <c r="O135" s="81">
        <v>85.28</v>
      </c>
      <c r="P135" s="81">
        <f t="shared" ref="P135:P158" si="56">((J135+K135)*L135+(78-O135)+(N135-85))*M135</f>
        <v>-11.46</v>
      </c>
      <c r="Q135" s="81">
        <f t="shared" ref="Q135:Q158" si="57">P135*H135*G135</f>
        <v>5531.7955063481959</v>
      </c>
      <c r="BV135" s="52"/>
      <c r="BW135" s="52"/>
      <c r="BX135" s="52"/>
      <c r="BY135" s="52"/>
      <c r="BZ135" s="52"/>
      <c r="CA135" s="52"/>
      <c r="CB135" s="52"/>
      <c r="CC135" s="52"/>
      <c r="CD135" s="52"/>
    </row>
    <row r="136" spans="1:82" x14ac:dyDescent="0.25">
      <c r="G136" s="30">
        <v>-0.82004768524507954</v>
      </c>
      <c r="H136" s="82">
        <v>588.63</v>
      </c>
      <c r="I136" s="50">
        <v>8.3333333333333329E-2</v>
      </c>
      <c r="J136" s="30">
        <v>0</v>
      </c>
      <c r="K136" s="81">
        <v>-2</v>
      </c>
      <c r="L136" s="81">
        <v>0.83</v>
      </c>
      <c r="M136" s="81">
        <v>0.75</v>
      </c>
      <c r="N136" s="80">
        <v>77</v>
      </c>
      <c r="O136" s="81">
        <v>84.74</v>
      </c>
      <c r="P136" s="81">
        <f t="shared" si="56"/>
        <v>-12.299999999999997</v>
      </c>
      <c r="Q136" s="81">
        <f t="shared" si="57"/>
        <v>5937.267428279476</v>
      </c>
      <c r="BV136" s="52"/>
      <c r="BW136" s="52"/>
      <c r="BX136" s="52"/>
      <c r="BY136" s="52"/>
      <c r="BZ136" s="52"/>
      <c r="CA136" s="52"/>
      <c r="CB136" s="52"/>
      <c r="CC136" s="52"/>
      <c r="CD136" s="52"/>
    </row>
    <row r="137" spans="1:82" x14ac:dyDescent="0.25">
      <c r="G137" s="30">
        <v>-0.82004768524507954</v>
      </c>
      <c r="H137" s="82">
        <v>588.63</v>
      </c>
      <c r="I137" s="50">
        <v>0.125</v>
      </c>
      <c r="J137" s="30">
        <v>-2</v>
      </c>
      <c r="K137" s="81">
        <v>-2</v>
      </c>
      <c r="L137" s="81">
        <v>0.83</v>
      </c>
      <c r="M137" s="81">
        <v>0.75</v>
      </c>
      <c r="N137" s="80">
        <v>80.599999999999994</v>
      </c>
      <c r="O137" s="81">
        <v>84.02</v>
      </c>
      <c r="P137" s="81">
        <f t="shared" si="56"/>
        <v>-10.305000000000001</v>
      </c>
      <c r="Q137" s="81">
        <f t="shared" si="57"/>
        <v>4974.2716136926847</v>
      </c>
      <c r="BV137" s="52"/>
      <c r="BW137" s="52"/>
      <c r="BX137" s="52"/>
      <c r="BY137" s="52"/>
      <c r="BZ137" s="52"/>
      <c r="CA137" s="52"/>
      <c r="CB137" s="52"/>
      <c r="CC137" s="52"/>
      <c r="CD137" s="52"/>
    </row>
    <row r="138" spans="1:82" x14ac:dyDescent="0.25">
      <c r="G138" s="30">
        <v>-0.82004768524507954</v>
      </c>
      <c r="H138" s="82">
        <v>588.63</v>
      </c>
      <c r="I138" s="50">
        <v>0.16666666666666699</v>
      </c>
      <c r="J138" s="30">
        <v>-3</v>
      </c>
      <c r="K138" s="81">
        <v>-2</v>
      </c>
      <c r="L138" s="81">
        <v>0.83</v>
      </c>
      <c r="M138" s="81">
        <v>0.75</v>
      </c>
      <c r="N138" s="80">
        <v>78.8</v>
      </c>
      <c r="O138" s="81">
        <v>83.48</v>
      </c>
      <c r="P138" s="81">
        <f t="shared" si="56"/>
        <v>-11.872500000000004</v>
      </c>
      <c r="Q138" s="81">
        <f t="shared" si="57"/>
        <v>5730.9111822965951</v>
      </c>
      <c r="BV138" s="52"/>
      <c r="BW138" s="52"/>
      <c r="BX138" s="52"/>
      <c r="BY138" s="52"/>
      <c r="BZ138" s="52"/>
      <c r="CA138" s="52"/>
      <c r="CB138" s="52"/>
      <c r="CC138" s="52"/>
      <c r="CD138" s="52"/>
    </row>
    <row r="139" spans="1:82" x14ac:dyDescent="0.25">
      <c r="G139" s="30">
        <v>-0.82004768524507954</v>
      </c>
      <c r="H139" s="82">
        <v>588.63</v>
      </c>
      <c r="I139" s="50">
        <v>0.20833333333333401</v>
      </c>
      <c r="J139" s="30">
        <v>-4</v>
      </c>
      <c r="K139" s="81">
        <v>-2</v>
      </c>
      <c r="L139" s="81">
        <v>0.83</v>
      </c>
      <c r="M139" s="81">
        <v>0.75</v>
      </c>
      <c r="N139" s="80">
        <v>78.8</v>
      </c>
      <c r="O139" s="81">
        <v>83.3</v>
      </c>
      <c r="P139" s="81">
        <f t="shared" si="56"/>
        <v>-12.36</v>
      </c>
      <c r="Q139" s="81">
        <f t="shared" si="57"/>
        <v>5966.2297084174252</v>
      </c>
      <c r="BV139" s="52"/>
      <c r="BW139" s="52"/>
      <c r="BX139" s="52"/>
      <c r="BY139" s="52"/>
      <c r="BZ139" s="52"/>
      <c r="CA139" s="52"/>
      <c r="CB139" s="52"/>
      <c r="CC139" s="52"/>
      <c r="CD139" s="52"/>
    </row>
    <row r="140" spans="1:82" x14ac:dyDescent="0.25">
      <c r="G140" s="30">
        <v>-0.82004768524507954</v>
      </c>
      <c r="H140" s="82">
        <v>588.63</v>
      </c>
      <c r="I140" s="50">
        <v>0.25</v>
      </c>
      <c r="J140" s="30">
        <v>-4</v>
      </c>
      <c r="K140" s="81">
        <v>-2</v>
      </c>
      <c r="L140" s="81">
        <v>0.83</v>
      </c>
      <c r="M140" s="81">
        <v>0.75</v>
      </c>
      <c r="N140" s="80">
        <v>78.8</v>
      </c>
      <c r="O140" s="81">
        <v>83.3</v>
      </c>
      <c r="P140" s="81">
        <f t="shared" si="56"/>
        <v>-12.36</v>
      </c>
      <c r="Q140" s="81">
        <f t="shared" si="57"/>
        <v>5966.2297084174252</v>
      </c>
      <c r="BV140" s="52"/>
      <c r="BW140" s="52"/>
      <c r="BX140" s="52"/>
      <c r="BY140" s="52"/>
      <c r="BZ140" s="52"/>
      <c r="CA140" s="52"/>
      <c r="CB140" s="52"/>
      <c r="CC140" s="52"/>
      <c r="CD140" s="52"/>
    </row>
    <row r="141" spans="1:82" x14ac:dyDescent="0.25">
      <c r="G141" s="30">
        <v>-0.82004768524507954</v>
      </c>
      <c r="H141" s="82">
        <v>588.63</v>
      </c>
      <c r="I141" s="50">
        <v>0.29166666666666702</v>
      </c>
      <c r="J141" s="30">
        <v>-1</v>
      </c>
      <c r="K141" s="81">
        <v>-2</v>
      </c>
      <c r="L141" s="81">
        <v>0.83</v>
      </c>
      <c r="M141" s="81">
        <v>0.75</v>
      </c>
      <c r="N141" s="80">
        <v>78.8</v>
      </c>
      <c r="O141" s="81">
        <v>82.94</v>
      </c>
      <c r="P141" s="81">
        <f t="shared" si="56"/>
        <v>-10.2225</v>
      </c>
      <c r="Q141" s="81">
        <f t="shared" si="57"/>
        <v>4934.4484785030045</v>
      </c>
      <c r="BV141" s="52"/>
      <c r="BW141" s="52"/>
      <c r="BX141" s="52"/>
      <c r="BY141" s="52"/>
      <c r="BZ141" s="52"/>
      <c r="CA141" s="52"/>
      <c r="CB141" s="52"/>
      <c r="CC141" s="52"/>
      <c r="CD141" s="52"/>
    </row>
    <row r="142" spans="1:82" x14ac:dyDescent="0.25">
      <c r="G142" s="30">
        <v>-0.82004768524507954</v>
      </c>
      <c r="H142" s="82">
        <v>588.63</v>
      </c>
      <c r="I142" s="50">
        <v>0.33333333333333398</v>
      </c>
      <c r="J142" s="30">
        <v>9</v>
      </c>
      <c r="K142" s="81">
        <v>-2</v>
      </c>
      <c r="L142" s="81">
        <v>0.83</v>
      </c>
      <c r="M142" s="81">
        <v>0.75</v>
      </c>
      <c r="N142" s="80">
        <v>78.8</v>
      </c>
      <c r="O142" s="81">
        <v>84.56</v>
      </c>
      <c r="P142" s="81">
        <f t="shared" si="56"/>
        <v>-5.2125000000000039</v>
      </c>
      <c r="Q142" s="81">
        <f t="shared" si="57"/>
        <v>2516.0980869842924</v>
      </c>
      <c r="BV142" s="52"/>
      <c r="BW142" s="52"/>
      <c r="BX142" s="52"/>
      <c r="BY142" s="52"/>
      <c r="BZ142" s="52"/>
      <c r="CA142" s="52"/>
      <c r="CB142" s="52"/>
      <c r="CC142" s="52"/>
      <c r="CD142" s="52"/>
    </row>
    <row r="143" spans="1:82" x14ac:dyDescent="0.25">
      <c r="G143" s="30">
        <v>-0.82004768524507954</v>
      </c>
      <c r="H143" s="82">
        <v>588.63</v>
      </c>
      <c r="I143" s="50">
        <v>0.375</v>
      </c>
      <c r="J143" s="30">
        <v>23</v>
      </c>
      <c r="K143" s="81">
        <v>-2</v>
      </c>
      <c r="L143" s="81">
        <v>0.83</v>
      </c>
      <c r="M143" s="81">
        <v>0.75</v>
      </c>
      <c r="N143" s="80">
        <v>78.8</v>
      </c>
      <c r="O143" s="81">
        <v>87.080000000000013</v>
      </c>
      <c r="P143" s="81">
        <f t="shared" si="56"/>
        <v>1.6124999999999883</v>
      </c>
      <c r="Q143" s="81">
        <f t="shared" si="57"/>
        <v>-778.36127870736482</v>
      </c>
      <c r="BV143" s="52"/>
      <c r="BW143" s="52"/>
      <c r="BX143" s="52"/>
      <c r="BY143" s="52"/>
      <c r="BZ143" s="52"/>
      <c r="CA143" s="52"/>
      <c r="CB143" s="52"/>
      <c r="CC143" s="52"/>
      <c r="CD143" s="52"/>
    </row>
    <row r="144" spans="1:82" x14ac:dyDescent="0.25">
      <c r="G144" s="30">
        <v>-0.82004768524507954</v>
      </c>
      <c r="H144" s="82">
        <v>588.63</v>
      </c>
      <c r="I144" s="50">
        <v>0.41666666666666702</v>
      </c>
      <c r="J144" s="30">
        <v>37</v>
      </c>
      <c r="K144" s="81">
        <v>-2</v>
      </c>
      <c r="L144" s="81">
        <v>0.83</v>
      </c>
      <c r="M144" s="81">
        <v>0.75</v>
      </c>
      <c r="N144" s="80">
        <v>87.8</v>
      </c>
      <c r="O144" s="81">
        <v>92.11999999999999</v>
      </c>
      <c r="P144" s="81">
        <f t="shared" si="56"/>
        <v>13.297500000000003</v>
      </c>
      <c r="Q144" s="81">
        <f t="shared" si="57"/>
        <v>-6418.7653355728753</v>
      </c>
      <c r="BV144" s="52"/>
      <c r="BW144" s="52"/>
      <c r="BX144" s="52"/>
      <c r="BY144" s="52"/>
      <c r="BZ144" s="52"/>
      <c r="CA144" s="52"/>
      <c r="CB144" s="52"/>
      <c r="CC144" s="52"/>
      <c r="CD144" s="52"/>
    </row>
    <row r="145" spans="3:82" x14ac:dyDescent="0.25">
      <c r="G145" s="30">
        <v>-0.82004768524507954</v>
      </c>
      <c r="H145" s="82">
        <v>588.63</v>
      </c>
      <c r="I145" s="50">
        <v>0.45833333333333398</v>
      </c>
      <c r="J145" s="30">
        <v>50</v>
      </c>
      <c r="K145" s="81">
        <v>-2</v>
      </c>
      <c r="L145" s="81">
        <v>0.83</v>
      </c>
      <c r="M145" s="81">
        <v>0.75</v>
      </c>
      <c r="N145" s="80">
        <v>91.4</v>
      </c>
      <c r="O145" s="81">
        <v>94.82</v>
      </c>
      <c r="P145" s="81">
        <f t="shared" si="56"/>
        <v>22.065000000000005</v>
      </c>
      <c r="Q145" s="81">
        <f t="shared" si="57"/>
        <v>-10650.878520730625</v>
      </c>
      <c r="BV145" s="52"/>
      <c r="BW145" s="52"/>
      <c r="BX145" s="52"/>
      <c r="BY145" s="52"/>
      <c r="BZ145" s="52"/>
      <c r="CA145" s="52"/>
      <c r="CB145" s="52"/>
      <c r="CC145" s="52"/>
      <c r="CD145" s="52"/>
    </row>
    <row r="146" spans="3:82" x14ac:dyDescent="0.25">
      <c r="G146" s="30">
        <v>-0.82004768524507954</v>
      </c>
      <c r="H146" s="82">
        <v>588.63</v>
      </c>
      <c r="I146" s="50">
        <v>0.5</v>
      </c>
      <c r="J146" s="30">
        <v>62</v>
      </c>
      <c r="K146" s="81">
        <v>-2</v>
      </c>
      <c r="L146" s="81">
        <v>0.83</v>
      </c>
      <c r="M146" s="81">
        <v>0.75</v>
      </c>
      <c r="N146" s="80">
        <v>91.4</v>
      </c>
      <c r="O146" s="81">
        <v>96.080000000000013</v>
      </c>
      <c r="P146" s="81">
        <f t="shared" si="56"/>
        <v>28.589999999999993</v>
      </c>
      <c r="Q146" s="81">
        <f t="shared" si="57"/>
        <v>-13800.526485732538</v>
      </c>
      <c r="BV146" s="52"/>
      <c r="BW146" s="52"/>
      <c r="BX146" s="52"/>
      <c r="BY146" s="52"/>
      <c r="BZ146" s="52"/>
      <c r="CA146" s="52"/>
      <c r="CB146" s="52"/>
      <c r="CC146" s="52"/>
      <c r="CD146" s="52"/>
    </row>
    <row r="147" spans="3:82" x14ac:dyDescent="0.25">
      <c r="G147" s="30">
        <v>-0.82004768524507954</v>
      </c>
      <c r="H147" s="82">
        <v>588.63</v>
      </c>
      <c r="I147" s="50">
        <v>0.54166666666666696</v>
      </c>
      <c r="J147" s="30">
        <v>71</v>
      </c>
      <c r="K147" s="81">
        <v>-2</v>
      </c>
      <c r="L147" s="81">
        <v>0.83</v>
      </c>
      <c r="M147" s="81">
        <v>0.75</v>
      </c>
      <c r="N147" s="80">
        <v>93.2</v>
      </c>
      <c r="O147" s="81">
        <v>93.56</v>
      </c>
      <c r="P147" s="81">
        <f t="shared" si="56"/>
        <v>37.432499999999997</v>
      </c>
      <c r="Q147" s="81">
        <f t="shared" si="57"/>
        <v>-18068.842521062725</v>
      </c>
      <c r="BV147" s="52"/>
      <c r="BW147" s="52"/>
      <c r="BX147" s="52"/>
      <c r="BY147" s="52"/>
      <c r="BZ147" s="52"/>
      <c r="CA147" s="52"/>
      <c r="CB147" s="52"/>
      <c r="CC147" s="52"/>
      <c r="CD147" s="52"/>
    </row>
    <row r="148" spans="3:82" x14ac:dyDescent="0.25">
      <c r="G148" s="30">
        <v>-0.82004768524507954</v>
      </c>
      <c r="H148" s="82">
        <v>588.63</v>
      </c>
      <c r="I148" s="50">
        <v>0.58333333333333404</v>
      </c>
      <c r="J148" s="30">
        <v>77</v>
      </c>
      <c r="K148" s="81">
        <v>-2</v>
      </c>
      <c r="L148" s="81">
        <v>0.83</v>
      </c>
      <c r="M148" s="81">
        <v>0.75</v>
      </c>
      <c r="N148" s="80">
        <v>95</v>
      </c>
      <c r="O148" s="81">
        <v>96.080000000000013</v>
      </c>
      <c r="P148" s="81">
        <f t="shared" si="56"/>
        <v>40.627499999999991</v>
      </c>
      <c r="Q148" s="81">
        <f t="shared" si="57"/>
        <v>-19611.08393840849</v>
      </c>
      <c r="BV148" s="52"/>
      <c r="BW148" s="52"/>
      <c r="BX148" s="52"/>
      <c r="BY148" s="52"/>
      <c r="BZ148" s="52"/>
      <c r="CA148" s="52"/>
      <c r="CB148" s="52"/>
      <c r="CC148" s="52"/>
      <c r="CD148" s="52"/>
    </row>
    <row r="149" spans="3:82" x14ac:dyDescent="0.25">
      <c r="G149" s="30">
        <v>-0.82004768524507954</v>
      </c>
      <c r="H149" s="82">
        <v>588.63</v>
      </c>
      <c r="I149" s="50">
        <v>0.625</v>
      </c>
      <c r="J149" s="30">
        <v>78</v>
      </c>
      <c r="K149" s="81">
        <v>-2</v>
      </c>
      <c r="L149" s="81">
        <v>0.83</v>
      </c>
      <c r="M149" s="81">
        <v>0.75</v>
      </c>
      <c r="N149" s="80">
        <v>95</v>
      </c>
      <c r="O149" s="81">
        <v>95.18</v>
      </c>
      <c r="P149" s="81">
        <f t="shared" si="56"/>
        <v>41.924999999999997</v>
      </c>
      <c r="Q149" s="81">
        <f t="shared" si="57"/>
        <v>-20237.393246391632</v>
      </c>
      <c r="BV149" s="52"/>
      <c r="BW149" s="52"/>
      <c r="BX149" s="52"/>
      <c r="BY149" s="52"/>
      <c r="BZ149" s="52"/>
      <c r="CA149" s="52"/>
      <c r="CB149" s="52"/>
      <c r="CC149" s="52"/>
      <c r="CD149" s="52"/>
    </row>
    <row r="150" spans="3:82" x14ac:dyDescent="0.25">
      <c r="G150" s="30">
        <v>-0.82004768524507954</v>
      </c>
      <c r="H150" s="82">
        <v>588.63</v>
      </c>
      <c r="I150" s="50">
        <v>0.66666666666666696</v>
      </c>
      <c r="J150" s="30">
        <v>74</v>
      </c>
      <c r="K150" s="81">
        <v>-2</v>
      </c>
      <c r="L150" s="81">
        <v>0.83</v>
      </c>
      <c r="M150" s="81">
        <v>0.75</v>
      </c>
      <c r="N150" s="80">
        <v>91.4</v>
      </c>
      <c r="O150" s="81">
        <v>93.919999999999987</v>
      </c>
      <c r="P150" s="81">
        <f t="shared" si="56"/>
        <v>37.680000000000014</v>
      </c>
      <c r="Q150" s="81">
        <f t="shared" si="57"/>
        <v>-18188.311926631774</v>
      </c>
      <c r="BV150" s="52"/>
      <c r="BW150" s="52"/>
      <c r="BX150" s="52"/>
      <c r="BY150" s="52"/>
      <c r="BZ150" s="52"/>
      <c r="CA150" s="52"/>
      <c r="CB150" s="52"/>
      <c r="CC150" s="52"/>
      <c r="CD150" s="52"/>
    </row>
    <row r="151" spans="3:82" x14ac:dyDescent="0.25">
      <c r="G151" s="30">
        <v>-0.82004768524507954</v>
      </c>
      <c r="H151" s="82">
        <v>588.63</v>
      </c>
      <c r="I151" s="50">
        <v>0.70833333333333404</v>
      </c>
      <c r="J151" s="30">
        <v>67</v>
      </c>
      <c r="K151" s="81">
        <v>-2</v>
      </c>
      <c r="L151" s="81">
        <v>0.83</v>
      </c>
      <c r="M151" s="81">
        <v>0.75</v>
      </c>
      <c r="N151" s="80">
        <v>87.8</v>
      </c>
      <c r="O151" s="81">
        <v>90.86</v>
      </c>
      <c r="P151" s="81">
        <f t="shared" si="56"/>
        <v>32.917499999999997</v>
      </c>
      <c r="Q151" s="81">
        <f t="shared" si="57"/>
        <v>-15889.430940682087</v>
      </c>
      <c r="BV151" s="52"/>
      <c r="BW151" s="52"/>
      <c r="BX151" s="52"/>
      <c r="BY151" s="52"/>
      <c r="BZ151" s="52"/>
      <c r="CA151" s="52"/>
      <c r="CB151" s="52"/>
      <c r="CC151" s="52"/>
      <c r="CD151" s="52"/>
    </row>
    <row r="152" spans="3:82" x14ac:dyDescent="0.25">
      <c r="G152" s="30">
        <v>-0.82004768524507954</v>
      </c>
      <c r="H152" s="82">
        <v>588.63</v>
      </c>
      <c r="I152" s="50">
        <v>0.75</v>
      </c>
      <c r="J152" s="30">
        <v>56</v>
      </c>
      <c r="K152" s="81">
        <v>-2</v>
      </c>
      <c r="L152" s="81">
        <v>0.83</v>
      </c>
      <c r="M152" s="81">
        <v>0.75</v>
      </c>
      <c r="N152" s="80">
        <v>84.2</v>
      </c>
      <c r="O152" s="81">
        <v>89.06</v>
      </c>
      <c r="P152" s="81">
        <f t="shared" si="56"/>
        <v>24.72</v>
      </c>
      <c r="Q152" s="81">
        <f t="shared" si="57"/>
        <v>-11932.45941683485</v>
      </c>
      <c r="BV152" s="52"/>
      <c r="BW152" s="52"/>
      <c r="BX152" s="52"/>
      <c r="BY152" s="52"/>
      <c r="BZ152" s="52"/>
      <c r="CA152" s="52"/>
      <c r="CB152" s="52"/>
      <c r="CC152" s="52"/>
      <c r="CD152" s="52"/>
    </row>
    <row r="153" spans="3:82" x14ac:dyDescent="0.25">
      <c r="G153" s="30">
        <v>-0.82004768524507954</v>
      </c>
      <c r="H153" s="82">
        <v>588.63</v>
      </c>
      <c r="I153" s="50">
        <v>0.79166666666666696</v>
      </c>
      <c r="J153" s="30">
        <v>42</v>
      </c>
      <c r="K153" s="81">
        <v>-2</v>
      </c>
      <c r="L153" s="81">
        <v>0.83</v>
      </c>
      <c r="M153" s="81">
        <v>0.75</v>
      </c>
      <c r="N153" s="80">
        <v>84.2</v>
      </c>
      <c r="O153" s="81">
        <v>87.8</v>
      </c>
      <c r="P153" s="81">
        <f t="shared" si="56"/>
        <v>16.950000000000003</v>
      </c>
      <c r="Q153" s="81">
        <f t="shared" si="57"/>
        <v>-8181.8441389705013</v>
      </c>
      <c r="BV153" s="52"/>
      <c r="BW153" s="52"/>
      <c r="BX153" s="52"/>
      <c r="BY153" s="52"/>
      <c r="BZ153" s="52"/>
      <c r="CA153" s="52"/>
      <c r="CB153" s="52"/>
      <c r="CC153" s="52"/>
      <c r="CD153" s="52"/>
    </row>
    <row r="154" spans="3:82" x14ac:dyDescent="0.25">
      <c r="G154" s="30">
        <v>-0.82004768524507954</v>
      </c>
      <c r="H154" s="82">
        <v>588.63</v>
      </c>
      <c r="I154" s="50">
        <v>0.83333333333333404</v>
      </c>
      <c r="J154" s="30">
        <v>28</v>
      </c>
      <c r="K154" s="81">
        <v>-2</v>
      </c>
      <c r="L154" s="81">
        <v>0.83</v>
      </c>
      <c r="M154" s="81">
        <v>0.75</v>
      </c>
      <c r="N154" s="80">
        <v>82.4</v>
      </c>
      <c r="O154" s="81">
        <v>87.080000000000013</v>
      </c>
      <c r="P154" s="81">
        <f t="shared" si="56"/>
        <v>7.4249999999999936</v>
      </c>
      <c r="Q154" s="81">
        <f t="shared" si="57"/>
        <v>-3584.0821670711443</v>
      </c>
      <c r="BV154" s="52"/>
      <c r="BW154" s="52"/>
      <c r="BX154" s="52"/>
      <c r="BY154" s="52"/>
      <c r="BZ154" s="52"/>
      <c r="CA154" s="52"/>
      <c r="CB154" s="52"/>
      <c r="CC154" s="52"/>
      <c r="CD154" s="52"/>
    </row>
    <row r="155" spans="3:82" x14ac:dyDescent="0.25">
      <c r="G155" s="30">
        <v>-0.82004768524507954</v>
      </c>
      <c r="H155" s="82">
        <v>588.63</v>
      </c>
      <c r="I155" s="50">
        <v>0.875</v>
      </c>
      <c r="J155" s="30">
        <v>18</v>
      </c>
      <c r="K155" s="81">
        <v>-2</v>
      </c>
      <c r="L155" s="81">
        <v>0.83</v>
      </c>
      <c r="M155" s="81">
        <v>0.75</v>
      </c>
      <c r="N155" s="80">
        <v>82.4</v>
      </c>
      <c r="O155" s="81">
        <v>86.36</v>
      </c>
      <c r="P155" s="81">
        <f t="shared" si="56"/>
        <v>1.7400000000000042</v>
      </c>
      <c r="Q155" s="81">
        <f t="shared" si="57"/>
        <v>-839.9061240005135</v>
      </c>
      <c r="BV155" s="52"/>
      <c r="BW155" s="52"/>
      <c r="BX155" s="52"/>
      <c r="BY155" s="52"/>
      <c r="BZ155" s="52"/>
      <c r="CA155" s="52"/>
      <c r="CB155" s="52"/>
      <c r="CC155" s="52"/>
      <c r="CD155" s="52"/>
    </row>
    <row r="156" spans="3:82" x14ac:dyDescent="0.25">
      <c r="G156" s="30">
        <v>-0.82004768524507954</v>
      </c>
      <c r="H156" s="82">
        <v>588.63</v>
      </c>
      <c r="I156" s="50">
        <v>0.91666666666666696</v>
      </c>
      <c r="J156" s="30">
        <v>12</v>
      </c>
      <c r="K156" s="81">
        <v>-2</v>
      </c>
      <c r="L156" s="81">
        <v>0.83</v>
      </c>
      <c r="M156" s="81">
        <v>0.75</v>
      </c>
      <c r="N156" s="80">
        <v>82.4</v>
      </c>
      <c r="O156" s="81">
        <v>85.460000000000008</v>
      </c>
      <c r="P156" s="81">
        <f t="shared" si="56"/>
        <v>-1.3200000000000025</v>
      </c>
      <c r="Q156" s="81">
        <f t="shared" si="57"/>
        <v>637.17016303487196</v>
      </c>
      <c r="BV156" s="52"/>
      <c r="BW156" s="52"/>
      <c r="BX156" s="52"/>
      <c r="BY156" s="52"/>
      <c r="BZ156" s="52"/>
      <c r="CA156" s="52"/>
      <c r="CB156" s="52"/>
      <c r="CC156" s="52"/>
      <c r="CD156" s="52"/>
    </row>
    <row r="157" spans="3:82" x14ac:dyDescent="0.25">
      <c r="G157" s="30">
        <v>-0.82004768524507954</v>
      </c>
      <c r="H157" s="82">
        <v>588.63</v>
      </c>
      <c r="I157" s="50">
        <v>0.95833333333333404</v>
      </c>
      <c r="J157" s="30">
        <v>8</v>
      </c>
      <c r="K157" s="81">
        <v>-2</v>
      </c>
      <c r="L157" s="81">
        <v>0.83</v>
      </c>
      <c r="M157" s="81">
        <v>0.75</v>
      </c>
      <c r="N157" s="80">
        <v>84.2</v>
      </c>
      <c r="O157" s="81">
        <v>85.1</v>
      </c>
      <c r="P157" s="81">
        <f t="shared" si="56"/>
        <v>-2.1899999999999942</v>
      </c>
      <c r="Q157" s="81">
        <f t="shared" si="57"/>
        <v>1057.1232250351236</v>
      </c>
      <c r="BV157" s="52"/>
      <c r="BW157" s="52"/>
      <c r="BX157" s="52"/>
      <c r="BY157" s="52"/>
      <c r="BZ157" s="52"/>
      <c r="CA157" s="52"/>
      <c r="CB157" s="52"/>
      <c r="CC157" s="52"/>
      <c r="CD157" s="52"/>
    </row>
    <row r="158" spans="3:82" x14ac:dyDescent="0.25">
      <c r="G158" s="30">
        <v>-0.82004768524507954</v>
      </c>
      <c r="H158" s="82">
        <v>588.63</v>
      </c>
      <c r="I158" s="50">
        <v>1</v>
      </c>
      <c r="J158" s="30">
        <v>5</v>
      </c>
      <c r="K158" s="81">
        <v>-2</v>
      </c>
      <c r="L158" s="81">
        <v>0.83</v>
      </c>
      <c r="M158" s="81">
        <v>0.75</v>
      </c>
      <c r="N158" s="80">
        <v>84.2</v>
      </c>
      <c r="O158" s="81">
        <v>85.1</v>
      </c>
      <c r="P158" s="81">
        <f t="shared" si="56"/>
        <v>-4.0574999999999939</v>
      </c>
      <c r="Q158" s="81">
        <f t="shared" si="57"/>
        <v>1958.574194328776</v>
      </c>
      <c r="BV158" s="52"/>
      <c r="BW158" s="52"/>
      <c r="BX158" s="52"/>
      <c r="BY158" s="52"/>
      <c r="BZ158" s="52"/>
      <c r="CA158" s="52"/>
      <c r="CB158" s="52"/>
      <c r="CC158" s="52"/>
      <c r="CD158" s="52"/>
    </row>
    <row r="159" spans="3:82" x14ac:dyDescent="0.25">
      <c r="C159" s="51"/>
      <c r="D159" s="51"/>
      <c r="E159" s="51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60"/>
      <c r="Q159" s="60"/>
      <c r="BV159" s="52"/>
      <c r="BW159" s="52"/>
      <c r="BX159" s="52"/>
      <c r="BY159" s="52"/>
      <c r="BZ159" s="52"/>
      <c r="CA159" s="52"/>
      <c r="CB159" s="52"/>
      <c r="CC159" s="52"/>
      <c r="CD159" s="52"/>
    </row>
    <row r="160" spans="3:82" x14ac:dyDescent="0.25">
      <c r="C160" s="51"/>
      <c r="D160" s="51"/>
      <c r="E160" s="51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60"/>
      <c r="Q160" s="60"/>
      <c r="BV160" s="52"/>
      <c r="BW160" s="52"/>
      <c r="BX160" s="52"/>
      <c r="BY160" s="52"/>
      <c r="BZ160" s="52"/>
      <c r="CA160" s="52"/>
      <c r="CB160" s="52"/>
      <c r="CC160" s="52"/>
      <c r="CD160" s="52"/>
    </row>
    <row r="161" spans="3:82" x14ac:dyDescent="0.25">
      <c r="C161" s="51"/>
      <c r="D161" s="51"/>
      <c r="E161" s="51"/>
      <c r="F161" s="52"/>
      <c r="G161" s="52"/>
      <c r="H161" s="52"/>
      <c r="I161" s="52"/>
      <c r="J161" s="52"/>
      <c r="K161" s="51"/>
      <c r="L161" s="71"/>
      <c r="M161" s="71"/>
      <c r="N161" s="71"/>
      <c r="O161" s="71"/>
      <c r="P161" s="71"/>
      <c r="Q161" s="71"/>
      <c r="BV161" s="52"/>
      <c r="BW161" s="52"/>
      <c r="BX161" s="52"/>
      <c r="BY161" s="52"/>
      <c r="BZ161" s="52"/>
      <c r="CA161" s="52"/>
      <c r="CB161" s="52"/>
      <c r="CC161" s="52"/>
      <c r="CD161" s="52"/>
    </row>
    <row r="162" spans="3:82" x14ac:dyDescent="0.25">
      <c r="K162" s="72" t="s">
        <v>65</v>
      </c>
      <c r="L162" s="72"/>
      <c r="M162" s="72"/>
      <c r="N162" s="72"/>
      <c r="O162" s="72"/>
      <c r="P162" s="72"/>
      <c r="Q162" s="72"/>
      <c r="BV162" s="52"/>
      <c r="BW162" s="52"/>
      <c r="BX162" s="52"/>
      <c r="BY162" s="52"/>
      <c r="BZ162" s="52"/>
      <c r="CA162" s="52"/>
      <c r="CB162" s="52"/>
      <c r="CC162" s="52"/>
      <c r="CD162" s="52"/>
    </row>
    <row r="163" spans="3:82" x14ac:dyDescent="0.25">
      <c r="G163" s="30" t="s">
        <v>27</v>
      </c>
      <c r="H163" s="30" t="s">
        <v>26</v>
      </c>
      <c r="I163" s="30" t="s">
        <v>14</v>
      </c>
      <c r="J163" s="30" t="s">
        <v>15</v>
      </c>
      <c r="K163" s="80" t="s">
        <v>16</v>
      </c>
      <c r="L163" s="80" t="s">
        <v>17</v>
      </c>
      <c r="M163" s="80" t="s">
        <v>61</v>
      </c>
      <c r="N163" s="80" t="s">
        <v>18</v>
      </c>
      <c r="O163" s="81" t="s">
        <v>25</v>
      </c>
      <c r="P163" s="81" t="s">
        <v>19</v>
      </c>
      <c r="Q163" s="81" t="s">
        <v>20</v>
      </c>
      <c r="BV163" s="52"/>
      <c r="BW163" s="52"/>
      <c r="BX163" s="52"/>
      <c r="BY163" s="52"/>
      <c r="BZ163" s="52"/>
      <c r="CA163" s="52"/>
      <c r="CB163" s="52"/>
      <c r="CC163" s="52"/>
      <c r="CD163" s="52"/>
    </row>
    <row r="164" spans="3:82" x14ac:dyDescent="0.25">
      <c r="G164" s="30">
        <v>0.23094688221709006</v>
      </c>
      <c r="H164" s="64">
        <v>72.284999999999997</v>
      </c>
      <c r="I164" s="50">
        <v>4.1666666666666664E-2</v>
      </c>
      <c r="J164" s="30">
        <v>2</v>
      </c>
      <c r="K164" s="81">
        <v>-1</v>
      </c>
      <c r="L164" s="81">
        <v>0.83</v>
      </c>
      <c r="M164" s="81">
        <v>0.75</v>
      </c>
      <c r="N164" s="80">
        <v>77</v>
      </c>
      <c r="O164" s="81">
        <v>85.28</v>
      </c>
      <c r="P164" s="81">
        <f t="shared" ref="P164:P187" si="58">((J164+K164)*L164+(78-O164)+(N164-85))*M164</f>
        <v>-10.8375</v>
      </c>
      <c r="Q164" s="81">
        <f t="shared" ref="Q164:Q187" si="59">P164*H164*G164</f>
        <v>-180.92117494226326</v>
      </c>
      <c r="BV164" s="52"/>
      <c r="BW164" s="52"/>
      <c r="BX164" s="52"/>
      <c r="BY164" s="52"/>
      <c r="BZ164" s="52"/>
      <c r="CA164" s="52"/>
      <c r="CB164" s="52"/>
      <c r="CC164" s="52"/>
      <c r="CD164" s="52"/>
    </row>
    <row r="165" spans="3:82" x14ac:dyDescent="0.25">
      <c r="G165" s="30">
        <v>0.23094688221709006</v>
      </c>
      <c r="H165" s="64">
        <v>72.284999999999997</v>
      </c>
      <c r="I165" s="50">
        <v>8.3333333333333329E-2</v>
      </c>
      <c r="J165" s="30">
        <v>0</v>
      </c>
      <c r="K165" s="81">
        <v>-1</v>
      </c>
      <c r="L165" s="81">
        <v>0.83</v>
      </c>
      <c r="M165" s="81">
        <v>0.75</v>
      </c>
      <c r="N165" s="80">
        <v>77</v>
      </c>
      <c r="O165" s="81">
        <v>84.74</v>
      </c>
      <c r="P165" s="81">
        <f t="shared" si="58"/>
        <v>-11.677499999999997</v>
      </c>
      <c r="Q165" s="81">
        <f t="shared" si="59"/>
        <v>-194.94413106235558</v>
      </c>
      <c r="BV165" s="52"/>
      <c r="BW165" s="52"/>
      <c r="BX165" s="52"/>
      <c r="BY165" s="52"/>
      <c r="BZ165" s="52"/>
      <c r="CA165" s="52"/>
      <c r="CB165" s="52"/>
      <c r="CC165" s="52"/>
      <c r="CD165" s="52"/>
    </row>
    <row r="166" spans="3:82" x14ac:dyDescent="0.25">
      <c r="G166" s="30">
        <v>0.23094688221709006</v>
      </c>
      <c r="H166" s="64">
        <v>72.284999999999997</v>
      </c>
      <c r="I166" s="50">
        <v>0.125</v>
      </c>
      <c r="J166" s="30">
        <v>-2</v>
      </c>
      <c r="K166" s="81">
        <v>-1</v>
      </c>
      <c r="L166" s="81">
        <v>0.83</v>
      </c>
      <c r="M166" s="81">
        <v>0.75</v>
      </c>
      <c r="N166" s="80">
        <v>80.599999999999994</v>
      </c>
      <c r="O166" s="81">
        <v>84.02</v>
      </c>
      <c r="P166" s="81">
        <f t="shared" si="58"/>
        <v>-9.682500000000001</v>
      </c>
      <c r="Q166" s="81">
        <f t="shared" si="59"/>
        <v>-161.63961027713626</v>
      </c>
      <c r="BV166" s="52"/>
      <c r="BW166" s="52"/>
      <c r="BX166" s="52"/>
      <c r="BY166" s="52"/>
      <c r="BZ166" s="52"/>
      <c r="CA166" s="52"/>
      <c r="CB166" s="52"/>
      <c r="CC166" s="52"/>
      <c r="CD166" s="52"/>
    </row>
    <row r="167" spans="3:82" x14ac:dyDescent="0.25">
      <c r="G167" s="30">
        <v>0.23094688221709006</v>
      </c>
      <c r="H167" s="64">
        <v>72.284999999999997</v>
      </c>
      <c r="I167" s="50">
        <v>0.16666666666666699</v>
      </c>
      <c r="J167" s="30">
        <v>-3</v>
      </c>
      <c r="K167" s="81">
        <v>-1</v>
      </c>
      <c r="L167" s="81">
        <v>0.83</v>
      </c>
      <c r="M167" s="81">
        <v>0.75</v>
      </c>
      <c r="N167" s="80">
        <v>78.8</v>
      </c>
      <c r="O167" s="81">
        <v>83.48</v>
      </c>
      <c r="P167" s="81">
        <f t="shared" si="58"/>
        <v>-11.250000000000005</v>
      </c>
      <c r="Q167" s="81">
        <f t="shared" si="59"/>
        <v>-187.80744803695157</v>
      </c>
      <c r="BV167" s="52"/>
      <c r="BW167" s="52"/>
      <c r="BX167" s="52"/>
      <c r="BY167" s="52"/>
      <c r="BZ167" s="52"/>
      <c r="CA167" s="52"/>
      <c r="CB167" s="52"/>
      <c r="CC167" s="52"/>
      <c r="CD167" s="52"/>
    </row>
    <row r="168" spans="3:82" x14ac:dyDescent="0.25">
      <c r="G168" s="30">
        <v>0.23094688221709006</v>
      </c>
      <c r="H168" s="64">
        <v>72.284999999999997</v>
      </c>
      <c r="I168" s="50">
        <v>0.20833333333333401</v>
      </c>
      <c r="J168" s="30">
        <v>-4</v>
      </c>
      <c r="K168" s="81">
        <v>-1</v>
      </c>
      <c r="L168" s="81">
        <v>0.83</v>
      </c>
      <c r="M168" s="81">
        <v>0.75</v>
      </c>
      <c r="N168" s="80">
        <v>78.8</v>
      </c>
      <c r="O168" s="81">
        <v>83.3</v>
      </c>
      <c r="P168" s="81">
        <f t="shared" si="58"/>
        <v>-11.737499999999999</v>
      </c>
      <c r="Q168" s="81">
        <f t="shared" si="59"/>
        <v>-195.94577078521937</v>
      </c>
      <c r="BV168" s="52"/>
      <c r="BW168" s="52"/>
      <c r="BX168" s="52"/>
      <c r="BY168" s="52"/>
      <c r="BZ168" s="52"/>
      <c r="CA168" s="52"/>
      <c r="CB168" s="52"/>
      <c r="CC168" s="52"/>
      <c r="CD168" s="52"/>
    </row>
    <row r="169" spans="3:82" x14ac:dyDescent="0.25">
      <c r="G169" s="30">
        <v>0.23094688221709006</v>
      </c>
      <c r="H169" s="64">
        <v>72.284999999999997</v>
      </c>
      <c r="I169" s="50">
        <v>0.25</v>
      </c>
      <c r="J169" s="30">
        <v>-4</v>
      </c>
      <c r="K169" s="81">
        <v>-1</v>
      </c>
      <c r="L169" s="81">
        <v>0.83</v>
      </c>
      <c r="M169" s="81">
        <v>0.75</v>
      </c>
      <c r="N169" s="80">
        <v>78.8</v>
      </c>
      <c r="O169" s="81">
        <v>83.3</v>
      </c>
      <c r="P169" s="81">
        <f t="shared" si="58"/>
        <v>-11.737499999999999</v>
      </c>
      <c r="Q169" s="81">
        <f t="shared" si="59"/>
        <v>-195.94577078521937</v>
      </c>
      <c r="BV169" s="52"/>
      <c r="BW169" s="52"/>
      <c r="BX169" s="52"/>
      <c r="BY169" s="52"/>
      <c r="BZ169" s="52"/>
      <c r="CA169" s="52"/>
      <c r="CB169" s="52"/>
      <c r="CC169" s="52"/>
      <c r="CD169" s="52"/>
    </row>
    <row r="170" spans="3:82" x14ac:dyDescent="0.25">
      <c r="G170" s="30">
        <v>0.23094688221709006</v>
      </c>
      <c r="H170" s="64">
        <v>72.284999999999997</v>
      </c>
      <c r="I170" s="50">
        <v>0.29166666666666702</v>
      </c>
      <c r="J170" s="30">
        <v>-1</v>
      </c>
      <c r="K170" s="81">
        <v>-1</v>
      </c>
      <c r="L170" s="81">
        <v>0.83</v>
      </c>
      <c r="M170" s="81">
        <v>0.75</v>
      </c>
      <c r="N170" s="80">
        <v>78.8</v>
      </c>
      <c r="O170" s="81">
        <v>82.94</v>
      </c>
      <c r="P170" s="81">
        <f t="shared" si="58"/>
        <v>-9.6000000000000014</v>
      </c>
      <c r="Q170" s="81">
        <f t="shared" si="59"/>
        <v>-160.26235565819863</v>
      </c>
      <c r="BV170" s="52"/>
      <c r="BW170" s="52"/>
      <c r="BX170" s="52"/>
      <c r="BY170" s="52"/>
      <c r="BZ170" s="52"/>
      <c r="CA170" s="52"/>
      <c r="CB170" s="52"/>
      <c r="CC170" s="52"/>
      <c r="CD170" s="52"/>
    </row>
    <row r="171" spans="3:82" x14ac:dyDescent="0.25">
      <c r="G171" s="30">
        <v>0.23094688221709006</v>
      </c>
      <c r="H171" s="64">
        <v>72.284999999999997</v>
      </c>
      <c r="I171" s="50">
        <v>0.33333333333333398</v>
      </c>
      <c r="J171" s="30">
        <v>9</v>
      </c>
      <c r="K171" s="81">
        <v>-1</v>
      </c>
      <c r="L171" s="81">
        <v>0.83</v>
      </c>
      <c r="M171" s="81">
        <v>0.75</v>
      </c>
      <c r="N171" s="80">
        <v>78.8</v>
      </c>
      <c r="O171" s="81">
        <v>84.56</v>
      </c>
      <c r="P171" s="81">
        <f t="shared" si="58"/>
        <v>-4.5900000000000043</v>
      </c>
      <c r="Q171" s="81">
        <f t="shared" si="59"/>
        <v>-76.625438799076278</v>
      </c>
      <c r="BV171" s="52"/>
      <c r="BW171" s="52"/>
      <c r="BX171" s="52"/>
      <c r="BY171" s="52"/>
      <c r="BZ171" s="52"/>
      <c r="CA171" s="52"/>
      <c r="CB171" s="52"/>
      <c r="CC171" s="52"/>
      <c r="CD171" s="52"/>
    </row>
    <row r="172" spans="3:82" x14ac:dyDescent="0.25">
      <c r="G172" s="30">
        <v>0.23094688221709006</v>
      </c>
      <c r="H172" s="64">
        <v>72.284999999999997</v>
      </c>
      <c r="I172" s="50">
        <v>0.375</v>
      </c>
      <c r="J172" s="30">
        <v>23</v>
      </c>
      <c r="K172" s="81">
        <v>-1</v>
      </c>
      <c r="L172" s="81">
        <v>0.83</v>
      </c>
      <c r="M172" s="81">
        <v>0.75</v>
      </c>
      <c r="N172" s="80">
        <v>78.8</v>
      </c>
      <c r="O172" s="81">
        <v>87.080000000000013</v>
      </c>
      <c r="P172" s="81">
        <f t="shared" si="58"/>
        <v>2.234999999999987</v>
      </c>
      <c r="Q172" s="81">
        <f t="shared" si="59"/>
        <v>37.311079676674147</v>
      </c>
      <c r="BV172" s="52"/>
      <c r="BW172" s="52"/>
      <c r="BX172" s="52"/>
      <c r="BY172" s="52"/>
      <c r="BZ172" s="52"/>
      <c r="CA172" s="52"/>
      <c r="CB172" s="52"/>
      <c r="CC172" s="52"/>
      <c r="CD172" s="52"/>
    </row>
    <row r="173" spans="3:82" x14ac:dyDescent="0.25">
      <c r="G173" s="30">
        <v>0.23094688221709006</v>
      </c>
      <c r="H173" s="64">
        <v>72.284999999999997</v>
      </c>
      <c r="I173" s="50">
        <v>0.41666666666666702</v>
      </c>
      <c r="J173" s="30">
        <v>37</v>
      </c>
      <c r="K173" s="81">
        <v>-1</v>
      </c>
      <c r="L173" s="81">
        <v>0.83</v>
      </c>
      <c r="M173" s="81">
        <v>0.75</v>
      </c>
      <c r="N173" s="80">
        <v>87.8</v>
      </c>
      <c r="O173" s="81">
        <v>92.11999999999999</v>
      </c>
      <c r="P173" s="81">
        <f t="shared" si="58"/>
        <v>13.920000000000005</v>
      </c>
      <c r="Q173" s="81">
        <f t="shared" si="59"/>
        <v>232.38041570438804</v>
      </c>
      <c r="BV173" s="52"/>
      <c r="BW173" s="52"/>
      <c r="BX173" s="52"/>
      <c r="BY173" s="52"/>
      <c r="BZ173" s="52"/>
      <c r="CA173" s="52"/>
      <c r="CB173" s="52"/>
      <c r="CC173" s="52"/>
      <c r="CD173" s="52"/>
    </row>
    <row r="174" spans="3:82" x14ac:dyDescent="0.25">
      <c r="G174" s="30">
        <v>0.23094688221709006</v>
      </c>
      <c r="H174" s="64">
        <v>72.284999999999997</v>
      </c>
      <c r="I174" s="50">
        <v>0.45833333333333398</v>
      </c>
      <c r="J174" s="30">
        <v>50</v>
      </c>
      <c r="K174" s="81">
        <v>-1</v>
      </c>
      <c r="L174" s="81">
        <v>0.83</v>
      </c>
      <c r="M174" s="81">
        <v>0.75</v>
      </c>
      <c r="N174" s="80">
        <v>91.4</v>
      </c>
      <c r="O174" s="81">
        <v>94.82</v>
      </c>
      <c r="P174" s="81">
        <f t="shared" si="58"/>
        <v>22.687500000000007</v>
      </c>
      <c r="Q174" s="81">
        <f t="shared" si="59"/>
        <v>378.74502020785224</v>
      </c>
      <c r="BV174" s="52"/>
      <c r="BW174" s="52"/>
      <c r="BX174" s="52"/>
      <c r="BY174" s="52"/>
      <c r="BZ174" s="52"/>
      <c r="CA174" s="52"/>
      <c r="CB174" s="52"/>
      <c r="CC174" s="52"/>
      <c r="CD174" s="52"/>
    </row>
    <row r="175" spans="3:82" x14ac:dyDescent="0.25">
      <c r="G175" s="30">
        <v>0.23094688221709006</v>
      </c>
      <c r="H175" s="64">
        <v>72.284999999999997</v>
      </c>
      <c r="I175" s="50">
        <v>0.5</v>
      </c>
      <c r="J175" s="30">
        <v>62</v>
      </c>
      <c r="K175" s="81">
        <v>-1</v>
      </c>
      <c r="L175" s="81">
        <v>0.83</v>
      </c>
      <c r="M175" s="81">
        <v>0.75</v>
      </c>
      <c r="N175" s="80">
        <v>91.4</v>
      </c>
      <c r="O175" s="81">
        <v>96.080000000000013</v>
      </c>
      <c r="P175" s="81">
        <f t="shared" si="58"/>
        <v>29.212499999999991</v>
      </c>
      <c r="Q175" s="81">
        <f t="shared" si="59"/>
        <v>487.67334006928394</v>
      </c>
      <c r="BV175" s="52"/>
      <c r="BW175" s="52"/>
      <c r="BX175" s="52"/>
      <c r="BY175" s="52"/>
      <c r="BZ175" s="52"/>
      <c r="CA175" s="52"/>
      <c r="CB175" s="52"/>
      <c r="CC175" s="52"/>
      <c r="CD175" s="52"/>
    </row>
    <row r="176" spans="3:82" x14ac:dyDescent="0.25">
      <c r="G176" s="30">
        <v>0.23094688221709006</v>
      </c>
      <c r="H176" s="64">
        <v>72.284999999999997</v>
      </c>
      <c r="I176" s="50">
        <v>0.54166666666666696</v>
      </c>
      <c r="J176" s="30">
        <v>71</v>
      </c>
      <c r="K176" s="81">
        <v>-1</v>
      </c>
      <c r="L176" s="81">
        <v>0.83</v>
      </c>
      <c r="M176" s="81">
        <v>0.75</v>
      </c>
      <c r="N176" s="80">
        <v>93.2</v>
      </c>
      <c r="O176" s="81">
        <v>93.56</v>
      </c>
      <c r="P176" s="81">
        <f t="shared" si="58"/>
        <v>38.054999999999993</v>
      </c>
      <c r="Q176" s="81">
        <f t="shared" si="59"/>
        <v>635.28999422632774</v>
      </c>
      <c r="BV176" s="52"/>
      <c r="BW176" s="52"/>
      <c r="BX176" s="52"/>
      <c r="BY176" s="52"/>
      <c r="BZ176" s="52"/>
      <c r="CA176" s="52"/>
      <c r="CB176" s="52"/>
      <c r="CC176" s="52"/>
      <c r="CD176" s="52"/>
    </row>
    <row r="177" spans="3:82" x14ac:dyDescent="0.25">
      <c r="G177" s="30">
        <v>0.23094688221709006</v>
      </c>
      <c r="H177" s="64">
        <v>72.284999999999997</v>
      </c>
      <c r="I177" s="50">
        <v>0.58333333333333404</v>
      </c>
      <c r="J177" s="30">
        <v>77</v>
      </c>
      <c r="K177" s="81">
        <v>-1</v>
      </c>
      <c r="L177" s="81">
        <v>0.83</v>
      </c>
      <c r="M177" s="81">
        <v>0.75</v>
      </c>
      <c r="N177" s="80">
        <v>95</v>
      </c>
      <c r="O177" s="81">
        <v>96.080000000000013</v>
      </c>
      <c r="P177" s="81">
        <f t="shared" si="58"/>
        <v>41.249999999999986</v>
      </c>
      <c r="Q177" s="81">
        <f t="shared" si="59"/>
        <v>688.62730946882186</v>
      </c>
      <c r="BV177" s="52"/>
      <c r="BW177" s="52"/>
      <c r="BX177" s="52"/>
      <c r="BY177" s="52"/>
      <c r="BZ177" s="52"/>
      <c r="CA177" s="52"/>
      <c r="CB177" s="52"/>
      <c r="CC177" s="52"/>
      <c r="CD177" s="52"/>
    </row>
    <row r="178" spans="3:82" x14ac:dyDescent="0.25">
      <c r="G178" s="30">
        <v>0.23094688221709006</v>
      </c>
      <c r="H178" s="64">
        <v>72.284999999999997</v>
      </c>
      <c r="I178" s="50">
        <v>0.625</v>
      </c>
      <c r="J178" s="30">
        <v>78</v>
      </c>
      <c r="K178" s="81">
        <v>-1</v>
      </c>
      <c r="L178" s="81">
        <v>0.83</v>
      </c>
      <c r="M178" s="81">
        <v>0.75</v>
      </c>
      <c r="N178" s="80">
        <v>95</v>
      </c>
      <c r="O178" s="81">
        <v>95.18</v>
      </c>
      <c r="P178" s="81">
        <f t="shared" si="58"/>
        <v>42.547499999999992</v>
      </c>
      <c r="Q178" s="81">
        <f t="shared" si="59"/>
        <v>710.28776847575034</v>
      </c>
      <c r="BV178" s="52"/>
      <c r="BW178" s="52"/>
      <c r="BX178" s="52"/>
      <c r="BY178" s="52"/>
      <c r="BZ178" s="52"/>
      <c r="CA178" s="52"/>
      <c r="CB178" s="52"/>
      <c r="CC178" s="52"/>
      <c r="CD178" s="52"/>
    </row>
    <row r="179" spans="3:82" x14ac:dyDescent="0.25">
      <c r="G179" s="30">
        <v>0.23094688221709006</v>
      </c>
      <c r="H179" s="64">
        <v>72.284999999999997</v>
      </c>
      <c r="I179" s="50">
        <v>0.66666666666666696</v>
      </c>
      <c r="J179" s="30">
        <v>74</v>
      </c>
      <c r="K179" s="81">
        <v>-1</v>
      </c>
      <c r="L179" s="81">
        <v>0.83</v>
      </c>
      <c r="M179" s="81">
        <v>0.75</v>
      </c>
      <c r="N179" s="80">
        <v>91.4</v>
      </c>
      <c r="O179" s="81">
        <v>93.919999999999987</v>
      </c>
      <c r="P179" s="81">
        <f t="shared" si="58"/>
        <v>38.302500000000009</v>
      </c>
      <c r="Q179" s="81">
        <f t="shared" si="59"/>
        <v>639.42175808314096</v>
      </c>
      <c r="BV179" s="52"/>
      <c r="BW179" s="52"/>
      <c r="BX179" s="52"/>
      <c r="BY179" s="52"/>
      <c r="BZ179" s="52"/>
      <c r="CA179" s="52"/>
      <c r="CB179" s="52"/>
      <c r="CC179" s="52"/>
      <c r="CD179" s="52"/>
    </row>
    <row r="180" spans="3:82" x14ac:dyDescent="0.25">
      <c r="G180" s="30">
        <v>0.23094688221709006</v>
      </c>
      <c r="H180" s="64">
        <v>72.284999999999997</v>
      </c>
      <c r="I180" s="50">
        <v>0.70833333333333404</v>
      </c>
      <c r="J180" s="30">
        <v>67</v>
      </c>
      <c r="K180" s="81">
        <v>-1</v>
      </c>
      <c r="L180" s="81">
        <v>0.83</v>
      </c>
      <c r="M180" s="81">
        <v>0.75</v>
      </c>
      <c r="N180" s="80">
        <v>87.8</v>
      </c>
      <c r="O180" s="81">
        <v>90.86</v>
      </c>
      <c r="P180" s="81">
        <f t="shared" si="58"/>
        <v>33.539999999999992</v>
      </c>
      <c r="Q180" s="81">
        <f t="shared" si="59"/>
        <v>559.91660508083123</v>
      </c>
      <c r="BV180" s="52"/>
      <c r="BW180" s="52"/>
      <c r="BX180" s="52"/>
      <c r="BY180" s="52"/>
      <c r="BZ180" s="52"/>
      <c r="CA180" s="52"/>
      <c r="CB180" s="52"/>
      <c r="CC180" s="52"/>
      <c r="CD180" s="52"/>
    </row>
    <row r="181" spans="3:82" x14ac:dyDescent="0.25">
      <c r="G181" s="30">
        <v>0.23094688221709006</v>
      </c>
      <c r="H181" s="64">
        <v>72.284999999999997</v>
      </c>
      <c r="I181" s="50">
        <v>0.75</v>
      </c>
      <c r="J181" s="30">
        <v>56</v>
      </c>
      <c r="K181" s="81">
        <v>-1</v>
      </c>
      <c r="L181" s="81">
        <v>0.83</v>
      </c>
      <c r="M181" s="81">
        <v>0.75</v>
      </c>
      <c r="N181" s="80">
        <v>84.2</v>
      </c>
      <c r="O181" s="81">
        <v>89.06</v>
      </c>
      <c r="P181" s="81">
        <f t="shared" si="58"/>
        <v>25.342500000000001</v>
      </c>
      <c r="Q181" s="81">
        <f t="shared" si="59"/>
        <v>423.06757794457275</v>
      </c>
      <c r="BV181" s="52"/>
      <c r="BW181" s="52"/>
      <c r="BX181" s="52"/>
      <c r="BY181" s="52"/>
      <c r="BZ181" s="52"/>
      <c r="CA181" s="52"/>
      <c r="CB181" s="52"/>
      <c r="CC181" s="52"/>
      <c r="CD181" s="52"/>
    </row>
    <row r="182" spans="3:82" x14ac:dyDescent="0.25">
      <c r="G182" s="30">
        <v>0.23094688221709006</v>
      </c>
      <c r="H182" s="64">
        <v>72.284999999999997</v>
      </c>
      <c r="I182" s="50">
        <v>0.79166666666666696</v>
      </c>
      <c r="J182" s="30">
        <v>42</v>
      </c>
      <c r="K182" s="81">
        <v>-1</v>
      </c>
      <c r="L182" s="81">
        <v>0.83</v>
      </c>
      <c r="M182" s="81">
        <v>0.75</v>
      </c>
      <c r="N182" s="80">
        <v>84.2</v>
      </c>
      <c r="O182" s="81">
        <v>87.8</v>
      </c>
      <c r="P182" s="81">
        <f t="shared" si="58"/>
        <v>17.572500000000005</v>
      </c>
      <c r="Q182" s="81">
        <f t="shared" si="59"/>
        <v>293.35523383371827</v>
      </c>
      <c r="BV182" s="52"/>
      <c r="BW182" s="52"/>
      <c r="BX182" s="52"/>
      <c r="BY182" s="52"/>
      <c r="BZ182" s="52"/>
      <c r="CA182" s="52"/>
      <c r="CB182" s="52"/>
      <c r="CC182" s="52"/>
      <c r="CD182" s="52"/>
    </row>
    <row r="183" spans="3:82" x14ac:dyDescent="0.25">
      <c r="G183" s="30">
        <v>0.23094688221709006</v>
      </c>
      <c r="H183" s="64">
        <v>72.284999999999997</v>
      </c>
      <c r="I183" s="50">
        <v>0.83333333333333404</v>
      </c>
      <c r="J183" s="30">
        <v>28</v>
      </c>
      <c r="K183" s="81">
        <v>-1</v>
      </c>
      <c r="L183" s="81">
        <v>0.83</v>
      </c>
      <c r="M183" s="81">
        <v>0.75</v>
      </c>
      <c r="N183" s="80">
        <v>82.4</v>
      </c>
      <c r="O183" s="81">
        <v>87.080000000000013</v>
      </c>
      <c r="P183" s="81">
        <f t="shared" si="58"/>
        <v>8.0474999999999959</v>
      </c>
      <c r="Q183" s="81">
        <f t="shared" si="59"/>
        <v>134.34492782909922</v>
      </c>
      <c r="BV183" s="52"/>
      <c r="BW183" s="52"/>
      <c r="BX183" s="52"/>
      <c r="BY183" s="52"/>
      <c r="BZ183" s="52"/>
      <c r="CA183" s="52"/>
      <c r="CB183" s="52"/>
      <c r="CC183" s="52"/>
      <c r="CD183" s="52"/>
    </row>
    <row r="184" spans="3:82" x14ac:dyDescent="0.25">
      <c r="G184" s="30">
        <v>0.23094688221709006</v>
      </c>
      <c r="H184" s="64">
        <v>72.284999999999997</v>
      </c>
      <c r="I184" s="50">
        <v>0.875</v>
      </c>
      <c r="J184" s="30">
        <v>18</v>
      </c>
      <c r="K184" s="81">
        <v>-1</v>
      </c>
      <c r="L184" s="81">
        <v>0.83</v>
      </c>
      <c r="M184" s="81">
        <v>0.75</v>
      </c>
      <c r="N184" s="80">
        <v>82.4</v>
      </c>
      <c r="O184" s="81">
        <v>86.36</v>
      </c>
      <c r="P184" s="81">
        <f t="shared" si="58"/>
        <v>2.3625000000000043</v>
      </c>
      <c r="Q184" s="81">
        <f t="shared" si="59"/>
        <v>39.439564087759877</v>
      </c>
      <c r="BV184" s="52"/>
      <c r="BW184" s="52"/>
      <c r="BX184" s="52"/>
      <c r="BY184" s="52"/>
      <c r="BZ184" s="52"/>
      <c r="CA184" s="52"/>
      <c r="CB184" s="52"/>
      <c r="CC184" s="52"/>
      <c r="CD184" s="52"/>
    </row>
    <row r="185" spans="3:82" x14ac:dyDescent="0.25">
      <c r="G185" s="30">
        <v>0.23094688221709006</v>
      </c>
      <c r="H185" s="64">
        <v>72.284999999999997</v>
      </c>
      <c r="I185" s="50">
        <v>0.91666666666666696</v>
      </c>
      <c r="J185" s="30">
        <v>12</v>
      </c>
      <c r="K185" s="81">
        <v>-1</v>
      </c>
      <c r="L185" s="81">
        <v>0.83</v>
      </c>
      <c r="M185" s="81">
        <v>0.75</v>
      </c>
      <c r="N185" s="80">
        <v>82.4</v>
      </c>
      <c r="O185" s="81">
        <v>85.460000000000008</v>
      </c>
      <c r="P185" s="81">
        <f t="shared" si="58"/>
        <v>-0.69750000000000245</v>
      </c>
      <c r="Q185" s="81">
        <f t="shared" si="59"/>
        <v>-11.644061778291034</v>
      </c>
      <c r="BV185" s="52"/>
      <c r="BW185" s="52"/>
      <c r="BX185" s="52"/>
      <c r="BY185" s="52"/>
      <c r="BZ185" s="52"/>
      <c r="CA185" s="52"/>
      <c r="CB185" s="52"/>
      <c r="CC185" s="52"/>
      <c r="CD185" s="52"/>
    </row>
    <row r="186" spans="3:82" x14ac:dyDescent="0.25">
      <c r="G186" s="30">
        <v>0.23094688221709006</v>
      </c>
      <c r="H186" s="64">
        <v>72.284999999999997</v>
      </c>
      <c r="I186" s="50">
        <v>0.95833333333333404</v>
      </c>
      <c r="J186" s="30">
        <v>8</v>
      </c>
      <c r="K186" s="81">
        <v>-1</v>
      </c>
      <c r="L186" s="81">
        <v>0.83</v>
      </c>
      <c r="M186" s="81">
        <v>0.75</v>
      </c>
      <c r="N186" s="80">
        <v>84.2</v>
      </c>
      <c r="O186" s="81">
        <v>85.1</v>
      </c>
      <c r="P186" s="81">
        <f t="shared" si="58"/>
        <v>-1.5674999999999939</v>
      </c>
      <c r="Q186" s="81">
        <f t="shared" si="59"/>
        <v>-26.167837759815139</v>
      </c>
      <c r="BV186" s="52"/>
      <c r="BW186" s="52"/>
      <c r="BX186" s="52"/>
      <c r="BY186" s="52"/>
      <c r="BZ186" s="52"/>
      <c r="CA186" s="52"/>
      <c r="CB186" s="52"/>
      <c r="CC186" s="52"/>
      <c r="CD186" s="52"/>
    </row>
    <row r="187" spans="3:82" x14ac:dyDescent="0.25">
      <c r="G187" s="30">
        <v>0.23094688221709006</v>
      </c>
      <c r="H187" s="64">
        <v>72.284999999999997</v>
      </c>
      <c r="I187" s="50">
        <v>1</v>
      </c>
      <c r="J187" s="30">
        <v>5</v>
      </c>
      <c r="K187" s="81">
        <v>-1</v>
      </c>
      <c r="L187" s="81">
        <v>0.83</v>
      </c>
      <c r="M187" s="81">
        <v>0.75</v>
      </c>
      <c r="N187" s="80">
        <v>84.2</v>
      </c>
      <c r="O187" s="81">
        <v>85.1</v>
      </c>
      <c r="P187" s="81">
        <f t="shared" si="58"/>
        <v>-3.4349999999999934</v>
      </c>
      <c r="Q187" s="81">
        <f t="shared" si="59"/>
        <v>-57.343874133949072</v>
      </c>
      <c r="BV187" s="52"/>
      <c r="BW187" s="52"/>
      <c r="BX187" s="52"/>
      <c r="BY187" s="52"/>
      <c r="BZ187" s="52"/>
      <c r="CA187" s="52"/>
      <c r="CB187" s="52"/>
      <c r="CC187" s="52"/>
      <c r="CD187" s="52"/>
    </row>
    <row r="188" spans="3:82" x14ac:dyDescent="0.25">
      <c r="C188" s="51"/>
      <c r="D188" s="51"/>
      <c r="E188" s="51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60"/>
      <c r="Q188" s="60"/>
      <c r="BV188" s="52"/>
      <c r="BW188" s="52"/>
      <c r="BX188" s="52"/>
      <c r="BY188" s="52"/>
      <c r="BZ188" s="52"/>
      <c r="CA188" s="52"/>
      <c r="CB188" s="52"/>
      <c r="CC188" s="52"/>
      <c r="CD188" s="52"/>
    </row>
    <row r="189" spans="3:82" x14ac:dyDescent="0.25">
      <c r="C189" s="51"/>
      <c r="D189" s="51"/>
      <c r="E189" s="51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60"/>
      <c r="Q189" s="60"/>
      <c r="BV189" s="52"/>
      <c r="BW189" s="52"/>
      <c r="BX189" s="52"/>
      <c r="BY189" s="52"/>
      <c r="BZ189" s="52"/>
      <c r="CA189" s="52"/>
      <c r="CB189" s="52"/>
      <c r="CC189" s="52"/>
      <c r="CD189" s="52"/>
    </row>
    <row r="190" spans="3:82" x14ac:dyDescent="0.25">
      <c r="C190" s="5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52"/>
      <c r="P190" s="60"/>
      <c r="Q190" s="60"/>
      <c r="BV190" s="52"/>
      <c r="BW190" s="52"/>
      <c r="BX190" s="52"/>
      <c r="BY190" s="52"/>
      <c r="BZ190" s="52"/>
      <c r="CA190" s="52"/>
      <c r="CB190" s="52"/>
      <c r="CC190" s="52"/>
      <c r="CD190" s="52"/>
    </row>
    <row r="191" spans="3:82" x14ac:dyDescent="0.25">
      <c r="K191" s="91" t="s">
        <v>74</v>
      </c>
      <c r="L191" s="91"/>
      <c r="M191" s="91"/>
      <c r="N191" s="91"/>
      <c r="O191" s="91"/>
      <c r="P191" s="91"/>
      <c r="Q191" s="91"/>
      <c r="BV191" s="52"/>
      <c r="BW191" s="52"/>
      <c r="BX191" s="52"/>
      <c r="BY191" s="52"/>
      <c r="BZ191" s="52"/>
      <c r="CA191" s="52"/>
      <c r="CB191" s="52"/>
      <c r="CC191" s="52"/>
      <c r="CD191" s="52"/>
    </row>
    <row r="192" spans="3:82" x14ac:dyDescent="0.25">
      <c r="G192" s="30" t="s">
        <v>27</v>
      </c>
      <c r="H192" s="30" t="s">
        <v>26</v>
      </c>
      <c r="I192" s="30" t="s">
        <v>14</v>
      </c>
      <c r="J192" s="30" t="s">
        <v>15</v>
      </c>
      <c r="K192" s="80" t="s">
        <v>16</v>
      </c>
      <c r="L192" s="80" t="s">
        <v>17</v>
      </c>
      <c r="M192" s="80" t="s">
        <v>61</v>
      </c>
      <c r="N192" s="80" t="s">
        <v>18</v>
      </c>
      <c r="O192" s="81" t="s">
        <v>25</v>
      </c>
      <c r="P192" s="81" t="s">
        <v>19</v>
      </c>
      <c r="Q192" s="81" t="s">
        <v>20</v>
      </c>
      <c r="BV192" s="52"/>
      <c r="BW192" s="52"/>
      <c r="BX192" s="52"/>
      <c r="BY192" s="52"/>
      <c r="BZ192" s="52"/>
      <c r="CA192" s="52"/>
      <c r="CB192" s="52"/>
      <c r="CC192" s="52"/>
      <c r="CD192" s="52"/>
    </row>
    <row r="193" spans="7:82" x14ac:dyDescent="0.25">
      <c r="G193" s="30">
        <v>-0.82004768524507954</v>
      </c>
      <c r="H193" s="82">
        <v>385.24</v>
      </c>
      <c r="I193" s="50">
        <v>4.1666666666666664E-2</v>
      </c>
      <c r="J193" s="30">
        <v>2</v>
      </c>
      <c r="K193" s="81">
        <v>-3</v>
      </c>
      <c r="L193" s="81">
        <v>0.83</v>
      </c>
      <c r="M193" s="81">
        <v>0.75</v>
      </c>
      <c r="N193" s="80">
        <v>77</v>
      </c>
      <c r="O193" s="81">
        <v>85.28</v>
      </c>
      <c r="P193" s="81">
        <f t="shared" ref="P193:P216" si="60">((J193+K193)*L193+(78-O193)+(N193-85))*M193</f>
        <v>-12.0825</v>
      </c>
      <c r="Q193" s="81">
        <f t="shared" ref="Q193:Q216" si="61">P193*H193*G193</f>
        <v>3817.0450447125381</v>
      </c>
      <c r="BV193" s="52"/>
      <c r="BW193" s="52"/>
      <c r="BX193" s="52"/>
      <c r="BY193" s="52"/>
      <c r="BZ193" s="52"/>
      <c r="CA193" s="52"/>
      <c r="CB193" s="52"/>
      <c r="CC193" s="52"/>
      <c r="CD193" s="52"/>
    </row>
    <row r="194" spans="7:82" x14ac:dyDescent="0.25">
      <c r="G194" s="30">
        <v>-0.82004768524507954</v>
      </c>
      <c r="H194" s="82">
        <v>385.24</v>
      </c>
      <c r="I194" s="50">
        <v>8.3333333333333329E-2</v>
      </c>
      <c r="J194" s="30">
        <v>0</v>
      </c>
      <c r="K194" s="81">
        <v>-3</v>
      </c>
      <c r="L194" s="81">
        <v>0.83</v>
      </c>
      <c r="M194" s="81">
        <v>0.75</v>
      </c>
      <c r="N194" s="80">
        <v>77</v>
      </c>
      <c r="O194" s="81">
        <v>84.74</v>
      </c>
      <c r="P194" s="81">
        <f t="shared" si="60"/>
        <v>-12.922499999999998</v>
      </c>
      <c r="Q194" s="81">
        <f t="shared" si="61"/>
        <v>4082.4137877341414</v>
      </c>
      <c r="BV194" s="52"/>
      <c r="BW194" s="52"/>
      <c r="BX194" s="52"/>
      <c r="BY194" s="52"/>
      <c r="BZ194" s="52"/>
      <c r="CA194" s="52"/>
      <c r="CB194" s="52"/>
      <c r="CC194" s="52"/>
      <c r="CD194" s="52"/>
    </row>
    <row r="195" spans="7:82" x14ac:dyDescent="0.25">
      <c r="G195" s="30">
        <v>-0.82004768524507954</v>
      </c>
      <c r="H195" s="82">
        <v>385.24</v>
      </c>
      <c r="I195" s="50">
        <v>0.125</v>
      </c>
      <c r="J195" s="30">
        <v>-2</v>
      </c>
      <c r="K195" s="81">
        <v>-3</v>
      </c>
      <c r="L195" s="81">
        <v>0.83</v>
      </c>
      <c r="M195" s="81">
        <v>0.75</v>
      </c>
      <c r="N195" s="80">
        <v>80.599999999999994</v>
      </c>
      <c r="O195" s="81">
        <v>84.02</v>
      </c>
      <c r="P195" s="81">
        <f t="shared" si="60"/>
        <v>-10.9275</v>
      </c>
      <c r="Q195" s="81">
        <f t="shared" si="61"/>
        <v>3452.1630230578326</v>
      </c>
      <c r="BV195" s="52"/>
      <c r="BW195" s="52"/>
      <c r="BX195" s="52"/>
      <c r="BY195" s="52"/>
      <c r="BZ195" s="52"/>
      <c r="CA195" s="52"/>
      <c r="CB195" s="52"/>
      <c r="CC195" s="52"/>
      <c r="CD195" s="52"/>
    </row>
    <row r="196" spans="7:82" x14ac:dyDescent="0.25">
      <c r="G196" s="30">
        <v>-0.82004768524507954</v>
      </c>
      <c r="H196" s="82">
        <v>385.24</v>
      </c>
      <c r="I196" s="50">
        <v>0.16666666666666699</v>
      </c>
      <c r="J196" s="30">
        <v>-3</v>
      </c>
      <c r="K196" s="81">
        <v>-3</v>
      </c>
      <c r="L196" s="81">
        <v>0.83</v>
      </c>
      <c r="M196" s="81">
        <v>0.75</v>
      </c>
      <c r="N196" s="80">
        <v>78.8</v>
      </c>
      <c r="O196" s="81">
        <v>83.48</v>
      </c>
      <c r="P196" s="81">
        <f t="shared" si="60"/>
        <v>-12.495000000000005</v>
      </c>
      <c r="Q196" s="81">
        <f t="shared" si="61"/>
        <v>3947.3600524463632</v>
      </c>
      <c r="BV196" s="52"/>
      <c r="BW196" s="52"/>
      <c r="BX196" s="52"/>
      <c r="BY196" s="52"/>
      <c r="BZ196" s="52"/>
      <c r="CA196" s="52"/>
      <c r="CB196" s="52"/>
      <c r="CC196" s="52"/>
      <c r="CD196" s="52"/>
    </row>
    <row r="197" spans="7:82" x14ac:dyDescent="0.25">
      <c r="G197" s="30">
        <v>-0.82004768524507954</v>
      </c>
      <c r="H197" s="82">
        <v>385.24</v>
      </c>
      <c r="I197" s="50">
        <v>0.20833333333333401</v>
      </c>
      <c r="J197" s="30">
        <v>-4</v>
      </c>
      <c r="K197" s="81">
        <v>-3</v>
      </c>
      <c r="L197" s="81">
        <v>0.83</v>
      </c>
      <c r="M197" s="81">
        <v>0.75</v>
      </c>
      <c r="N197" s="80">
        <v>78.8</v>
      </c>
      <c r="O197" s="81">
        <v>83.3</v>
      </c>
      <c r="P197" s="81">
        <f t="shared" si="60"/>
        <v>-12.982499999999998</v>
      </c>
      <c r="Q197" s="81">
        <f t="shared" si="61"/>
        <v>4101.3686979499707</v>
      </c>
      <c r="BV197" s="52"/>
      <c r="BW197" s="52"/>
      <c r="BX197" s="52"/>
      <c r="BY197" s="52"/>
      <c r="BZ197" s="52"/>
      <c r="CA197" s="52"/>
      <c r="CB197" s="52"/>
      <c r="CC197" s="52"/>
      <c r="CD197" s="52"/>
    </row>
    <row r="198" spans="7:82" x14ac:dyDescent="0.25">
      <c r="G198" s="30">
        <v>-0.82004768524507954</v>
      </c>
      <c r="H198" s="82">
        <v>385.24</v>
      </c>
      <c r="I198" s="50">
        <v>0.25</v>
      </c>
      <c r="J198" s="30">
        <v>-4</v>
      </c>
      <c r="K198" s="81">
        <v>-3</v>
      </c>
      <c r="L198" s="81">
        <v>0.83</v>
      </c>
      <c r="M198" s="81">
        <v>0.75</v>
      </c>
      <c r="N198" s="80">
        <v>78.8</v>
      </c>
      <c r="O198" s="81">
        <v>83.3</v>
      </c>
      <c r="P198" s="81">
        <f t="shared" si="60"/>
        <v>-12.982499999999998</v>
      </c>
      <c r="Q198" s="81">
        <f t="shared" si="61"/>
        <v>4101.3686979499707</v>
      </c>
      <c r="BV198" s="52"/>
      <c r="BW198" s="52"/>
      <c r="BX198" s="52"/>
      <c r="BY198" s="52"/>
      <c r="BZ198" s="52"/>
      <c r="CA198" s="52"/>
      <c r="CB198" s="52"/>
      <c r="CC198" s="52"/>
      <c r="CD198" s="52"/>
    </row>
    <row r="199" spans="7:82" x14ac:dyDescent="0.25">
      <c r="G199" s="30">
        <v>-0.82004768524507954</v>
      </c>
      <c r="H199" s="82">
        <v>385.24</v>
      </c>
      <c r="I199" s="50">
        <v>0.29166666666666702</v>
      </c>
      <c r="J199" s="30">
        <v>-1</v>
      </c>
      <c r="K199" s="81">
        <v>-3</v>
      </c>
      <c r="L199" s="81">
        <v>0.83</v>
      </c>
      <c r="M199" s="81">
        <v>0.75</v>
      </c>
      <c r="N199" s="80">
        <v>78.8</v>
      </c>
      <c r="O199" s="81">
        <v>82.94</v>
      </c>
      <c r="P199" s="81">
        <f t="shared" si="60"/>
        <v>-10.845000000000001</v>
      </c>
      <c r="Q199" s="81">
        <f t="shared" si="61"/>
        <v>3426.100021511068</v>
      </c>
      <c r="BV199" s="52"/>
      <c r="BW199" s="52"/>
      <c r="BX199" s="52"/>
      <c r="BY199" s="52"/>
      <c r="BZ199" s="52"/>
      <c r="CA199" s="52"/>
      <c r="CB199" s="52"/>
      <c r="CC199" s="52"/>
      <c r="CD199" s="52"/>
    </row>
    <row r="200" spans="7:82" x14ac:dyDescent="0.25">
      <c r="G200" s="30">
        <v>-0.82004768524507954</v>
      </c>
      <c r="H200" s="82">
        <v>385.24</v>
      </c>
      <c r="I200" s="50">
        <v>0.33333333333333398</v>
      </c>
      <c r="J200" s="30">
        <v>9</v>
      </c>
      <c r="K200" s="81">
        <v>-3</v>
      </c>
      <c r="L200" s="81">
        <v>0.83</v>
      </c>
      <c r="M200" s="81">
        <v>0.75</v>
      </c>
      <c r="N200" s="80">
        <v>78.8</v>
      </c>
      <c r="O200" s="81">
        <v>84.56</v>
      </c>
      <c r="P200" s="81">
        <f t="shared" si="60"/>
        <v>-5.8350000000000044</v>
      </c>
      <c r="Q200" s="81">
        <f t="shared" si="61"/>
        <v>1843.3650184893586</v>
      </c>
      <c r="BV200" s="52"/>
      <c r="BW200" s="52"/>
      <c r="BX200" s="52"/>
      <c r="BY200" s="52"/>
      <c r="BZ200" s="52"/>
      <c r="CA200" s="52"/>
      <c r="CB200" s="52"/>
      <c r="CC200" s="52"/>
      <c r="CD200" s="52"/>
    </row>
    <row r="201" spans="7:82" x14ac:dyDescent="0.25">
      <c r="G201" s="30">
        <v>-0.82004768524507954</v>
      </c>
      <c r="H201" s="82">
        <v>385.24</v>
      </c>
      <c r="I201" s="50">
        <v>0.375</v>
      </c>
      <c r="J201" s="30">
        <v>23</v>
      </c>
      <c r="K201" s="81">
        <v>-3</v>
      </c>
      <c r="L201" s="81">
        <v>0.83</v>
      </c>
      <c r="M201" s="81">
        <v>0.75</v>
      </c>
      <c r="N201" s="80">
        <v>78.8</v>
      </c>
      <c r="O201" s="81">
        <v>87.080000000000013</v>
      </c>
      <c r="P201" s="81">
        <f t="shared" si="60"/>
        <v>0.98999999999998689</v>
      </c>
      <c r="Q201" s="81">
        <f t="shared" si="61"/>
        <v>-312.75601856117214</v>
      </c>
      <c r="BV201" s="52"/>
      <c r="BW201" s="52"/>
      <c r="BX201" s="52"/>
      <c r="BY201" s="52"/>
      <c r="BZ201" s="52"/>
      <c r="CA201" s="52"/>
      <c r="CB201" s="52"/>
      <c r="CC201" s="52"/>
      <c r="CD201" s="52"/>
    </row>
    <row r="202" spans="7:82" x14ac:dyDescent="0.25">
      <c r="G202" s="30">
        <v>-0.82004768524507954</v>
      </c>
      <c r="H202" s="82">
        <v>385.24</v>
      </c>
      <c r="I202" s="50">
        <v>0.41666666666666702</v>
      </c>
      <c r="J202" s="30">
        <v>37</v>
      </c>
      <c r="K202" s="81">
        <v>-3</v>
      </c>
      <c r="L202" s="81">
        <v>0.83</v>
      </c>
      <c r="M202" s="81">
        <v>0.75</v>
      </c>
      <c r="N202" s="80">
        <v>87.8</v>
      </c>
      <c r="O202" s="81">
        <v>92.11999999999999</v>
      </c>
      <c r="P202" s="81">
        <f t="shared" si="60"/>
        <v>12.675000000000004</v>
      </c>
      <c r="Q202" s="81">
        <f t="shared" si="61"/>
        <v>-4004.22478309385</v>
      </c>
      <c r="BV202" s="52"/>
      <c r="BW202" s="52"/>
      <c r="BX202" s="52"/>
      <c r="BY202" s="52"/>
      <c r="BZ202" s="52"/>
      <c r="CA202" s="52"/>
      <c r="CB202" s="52"/>
      <c r="CC202" s="52"/>
      <c r="CD202" s="52"/>
    </row>
    <row r="203" spans="7:82" x14ac:dyDescent="0.25">
      <c r="G203" s="30">
        <v>-0.82004768524507954</v>
      </c>
      <c r="H203" s="82">
        <v>385.24</v>
      </c>
      <c r="I203" s="50">
        <v>0.45833333333333398</v>
      </c>
      <c r="J203" s="30">
        <v>50</v>
      </c>
      <c r="K203" s="81">
        <v>-3</v>
      </c>
      <c r="L203" s="81">
        <v>0.83</v>
      </c>
      <c r="M203" s="81">
        <v>0.75</v>
      </c>
      <c r="N203" s="80">
        <v>91.4</v>
      </c>
      <c r="O203" s="81">
        <v>94.82</v>
      </c>
      <c r="P203" s="81">
        <f t="shared" si="60"/>
        <v>21.44250000000001</v>
      </c>
      <c r="Q203" s="81">
        <f t="shared" si="61"/>
        <v>-6774.0110383818446</v>
      </c>
      <c r="BV203" s="52"/>
      <c r="BW203" s="52"/>
      <c r="BX203" s="52"/>
      <c r="BY203" s="52"/>
      <c r="BZ203" s="52"/>
      <c r="CA203" s="52"/>
      <c r="CB203" s="52"/>
      <c r="CC203" s="52"/>
      <c r="CD203" s="52"/>
    </row>
    <row r="204" spans="7:82" x14ac:dyDescent="0.25">
      <c r="G204" s="30">
        <v>-0.82004768524507954</v>
      </c>
      <c r="H204" s="82">
        <v>385.24</v>
      </c>
      <c r="I204" s="50">
        <v>0.5</v>
      </c>
      <c r="J204" s="30">
        <v>62</v>
      </c>
      <c r="K204" s="81">
        <v>-3</v>
      </c>
      <c r="L204" s="81">
        <v>0.83</v>
      </c>
      <c r="M204" s="81">
        <v>0.75</v>
      </c>
      <c r="N204" s="80">
        <v>91.4</v>
      </c>
      <c r="O204" s="81">
        <v>96.080000000000013</v>
      </c>
      <c r="P204" s="81">
        <f t="shared" si="60"/>
        <v>27.967499999999994</v>
      </c>
      <c r="Q204" s="81">
        <f t="shared" si="61"/>
        <v>-8835.3575243532287</v>
      </c>
      <c r="BV204" s="52"/>
      <c r="BW204" s="52"/>
      <c r="BX204" s="52"/>
      <c r="BY204" s="52"/>
      <c r="BZ204" s="52"/>
      <c r="CA204" s="52"/>
      <c r="CB204" s="52"/>
      <c r="CC204" s="52"/>
      <c r="CD204" s="52"/>
    </row>
    <row r="205" spans="7:82" x14ac:dyDescent="0.25">
      <c r="G205" s="30">
        <v>-0.82004768524507954</v>
      </c>
      <c r="H205" s="82">
        <v>385.24</v>
      </c>
      <c r="I205" s="50">
        <v>0.54166666666666696</v>
      </c>
      <c r="J205" s="30">
        <v>71</v>
      </c>
      <c r="K205" s="81">
        <v>-3</v>
      </c>
      <c r="L205" s="81">
        <v>0.83</v>
      </c>
      <c r="M205" s="81">
        <v>0.75</v>
      </c>
      <c r="N205" s="80">
        <v>93.2</v>
      </c>
      <c r="O205" s="81">
        <v>93.56</v>
      </c>
      <c r="P205" s="81">
        <f t="shared" si="60"/>
        <v>36.81</v>
      </c>
      <c r="Q205" s="81">
        <f t="shared" si="61"/>
        <v>-11628.83741741101</v>
      </c>
      <c r="BV205" s="52"/>
      <c r="BW205" s="52"/>
      <c r="BX205" s="52"/>
      <c r="BY205" s="52"/>
      <c r="BZ205" s="52"/>
      <c r="CA205" s="52"/>
      <c r="CB205" s="52"/>
      <c r="CC205" s="52"/>
      <c r="CD205" s="52"/>
    </row>
    <row r="206" spans="7:82" x14ac:dyDescent="0.25">
      <c r="G206" s="30">
        <v>-0.82004768524507954</v>
      </c>
      <c r="H206" s="82">
        <v>385.24</v>
      </c>
      <c r="I206" s="50">
        <v>0.58333333333333404</v>
      </c>
      <c r="J206" s="30">
        <v>77</v>
      </c>
      <c r="K206" s="81">
        <v>-3</v>
      </c>
      <c r="L206" s="81">
        <v>0.83</v>
      </c>
      <c r="M206" s="81">
        <v>0.75</v>
      </c>
      <c r="N206" s="80">
        <v>95</v>
      </c>
      <c r="O206" s="81">
        <v>96.080000000000013</v>
      </c>
      <c r="P206" s="81">
        <f t="shared" si="60"/>
        <v>40.004999999999988</v>
      </c>
      <c r="Q206" s="81">
        <f t="shared" si="61"/>
        <v>-12638.186386403893</v>
      </c>
      <c r="BV206" s="52"/>
      <c r="BW206" s="52"/>
      <c r="BX206" s="52"/>
      <c r="BY206" s="52"/>
      <c r="BZ206" s="52"/>
      <c r="CA206" s="52"/>
      <c r="CB206" s="52"/>
      <c r="CC206" s="52"/>
      <c r="CD206" s="52"/>
    </row>
    <row r="207" spans="7:82" x14ac:dyDescent="0.25">
      <c r="G207" s="30">
        <v>-0.82004768524507954</v>
      </c>
      <c r="H207" s="82">
        <v>385.24</v>
      </c>
      <c r="I207" s="50">
        <v>0.625</v>
      </c>
      <c r="J207" s="30">
        <v>78</v>
      </c>
      <c r="K207" s="81">
        <v>-3</v>
      </c>
      <c r="L207" s="81">
        <v>0.83</v>
      </c>
      <c r="M207" s="81">
        <v>0.75</v>
      </c>
      <c r="N207" s="80">
        <v>95</v>
      </c>
      <c r="O207" s="81">
        <v>95.18</v>
      </c>
      <c r="P207" s="81">
        <f t="shared" si="60"/>
        <v>41.302499999999995</v>
      </c>
      <c r="Q207" s="81">
        <f t="shared" si="61"/>
        <v>-13048.086319821196</v>
      </c>
      <c r="BV207" s="52"/>
      <c r="BW207" s="52"/>
      <c r="BX207" s="52"/>
      <c r="BY207" s="52"/>
      <c r="BZ207" s="52"/>
      <c r="CA207" s="52"/>
      <c r="CB207" s="52"/>
      <c r="CC207" s="52"/>
      <c r="CD207" s="52"/>
    </row>
    <row r="208" spans="7:82" x14ac:dyDescent="0.25">
      <c r="G208" s="30">
        <v>-0.82004768524507954</v>
      </c>
      <c r="H208" s="82">
        <v>385.24</v>
      </c>
      <c r="I208" s="50">
        <v>0.66666666666666696</v>
      </c>
      <c r="J208" s="30">
        <v>74</v>
      </c>
      <c r="K208" s="81">
        <v>-3</v>
      </c>
      <c r="L208" s="81">
        <v>0.83</v>
      </c>
      <c r="M208" s="81">
        <v>0.75</v>
      </c>
      <c r="N208" s="80">
        <v>91.4</v>
      </c>
      <c r="O208" s="81">
        <v>93.919999999999987</v>
      </c>
      <c r="P208" s="81">
        <f t="shared" si="60"/>
        <v>37.057500000000012</v>
      </c>
      <c r="Q208" s="81">
        <f t="shared" si="61"/>
        <v>-11707.026422051307</v>
      </c>
      <c r="BV208" s="52"/>
      <c r="BW208" s="52"/>
      <c r="BX208" s="52"/>
      <c r="BY208" s="52"/>
      <c r="BZ208" s="52"/>
      <c r="CA208" s="52"/>
      <c r="CB208" s="52"/>
      <c r="CC208" s="52"/>
      <c r="CD208" s="52"/>
    </row>
    <row r="209" spans="3:82" x14ac:dyDescent="0.25">
      <c r="G209" s="30">
        <v>-0.82004768524507954</v>
      </c>
      <c r="H209" s="82">
        <v>385.24</v>
      </c>
      <c r="I209" s="50">
        <v>0.70833333333333404</v>
      </c>
      <c r="J209" s="30">
        <v>67</v>
      </c>
      <c r="K209" s="81">
        <v>-3</v>
      </c>
      <c r="L209" s="81">
        <v>0.83</v>
      </c>
      <c r="M209" s="81">
        <v>0.75</v>
      </c>
      <c r="N209" s="80">
        <v>87.8</v>
      </c>
      <c r="O209" s="81">
        <v>90.86</v>
      </c>
      <c r="P209" s="81">
        <f t="shared" si="60"/>
        <v>32.294999999999995</v>
      </c>
      <c r="Q209" s="81">
        <f t="shared" si="61"/>
        <v>-10202.480423669886</v>
      </c>
      <c r="BV209" s="52"/>
      <c r="BW209" s="52"/>
      <c r="BX209" s="52"/>
      <c r="BY209" s="52"/>
      <c r="BZ209" s="52"/>
      <c r="CA209" s="52"/>
      <c r="CB209" s="52"/>
      <c r="CC209" s="52"/>
      <c r="CD209" s="52"/>
    </row>
    <row r="210" spans="3:82" x14ac:dyDescent="0.25">
      <c r="G210" s="30">
        <v>-0.82004768524507954</v>
      </c>
      <c r="H210" s="82">
        <v>385.24</v>
      </c>
      <c r="I210" s="50">
        <v>0.75</v>
      </c>
      <c r="J210" s="30">
        <v>56</v>
      </c>
      <c r="K210" s="81">
        <v>-3</v>
      </c>
      <c r="L210" s="81">
        <v>0.83</v>
      </c>
      <c r="M210" s="81">
        <v>0.75</v>
      </c>
      <c r="N210" s="80">
        <v>84.2</v>
      </c>
      <c r="O210" s="81">
        <v>89.06</v>
      </c>
      <c r="P210" s="81">
        <f t="shared" si="60"/>
        <v>24.097499999999997</v>
      </c>
      <c r="Q210" s="81">
        <f t="shared" si="61"/>
        <v>-7612.7658154322671</v>
      </c>
      <c r="BV210" s="52"/>
      <c r="BW210" s="52"/>
      <c r="BX210" s="52"/>
      <c r="BY210" s="52"/>
      <c r="BZ210" s="52"/>
      <c r="CA210" s="52"/>
      <c r="CB210" s="52"/>
      <c r="CC210" s="52"/>
      <c r="CD210" s="52"/>
    </row>
    <row r="211" spans="3:82" x14ac:dyDescent="0.25">
      <c r="G211" s="30">
        <v>-0.82004768524507954</v>
      </c>
      <c r="H211" s="82">
        <v>385.24</v>
      </c>
      <c r="I211" s="50">
        <v>0.79166666666666696</v>
      </c>
      <c r="J211" s="30">
        <v>42</v>
      </c>
      <c r="K211" s="81">
        <v>-3</v>
      </c>
      <c r="L211" s="81">
        <v>0.83</v>
      </c>
      <c r="M211" s="81">
        <v>0.75</v>
      </c>
      <c r="N211" s="80">
        <v>84.2</v>
      </c>
      <c r="O211" s="81">
        <v>87.8</v>
      </c>
      <c r="P211" s="81">
        <f t="shared" si="60"/>
        <v>16.327500000000001</v>
      </c>
      <c r="Q211" s="81">
        <f t="shared" si="61"/>
        <v>-5158.1049424824305</v>
      </c>
      <c r="BV211" s="52"/>
      <c r="BW211" s="52"/>
      <c r="BX211" s="52"/>
      <c r="BY211" s="52"/>
      <c r="BZ211" s="52"/>
      <c r="CA211" s="52"/>
      <c r="CB211" s="52"/>
      <c r="CC211" s="52"/>
      <c r="CD211" s="52"/>
    </row>
    <row r="212" spans="3:82" x14ac:dyDescent="0.25">
      <c r="G212" s="30">
        <v>-0.82004768524507954</v>
      </c>
      <c r="H212" s="82">
        <v>385.24</v>
      </c>
      <c r="I212" s="50">
        <v>0.83333333333333404</v>
      </c>
      <c r="J212" s="30">
        <v>28</v>
      </c>
      <c r="K212" s="81">
        <v>-3</v>
      </c>
      <c r="L212" s="81">
        <v>0.83</v>
      </c>
      <c r="M212" s="81">
        <v>0.75</v>
      </c>
      <c r="N212" s="80">
        <v>82.4</v>
      </c>
      <c r="O212" s="81">
        <v>87.080000000000013</v>
      </c>
      <c r="P212" s="81">
        <f t="shared" si="60"/>
        <v>6.8024999999999949</v>
      </c>
      <c r="Q212" s="81">
        <f t="shared" si="61"/>
        <v>-2149.0129457195962</v>
      </c>
      <c r="BV212" s="52"/>
      <c r="BW212" s="52"/>
      <c r="BX212" s="52"/>
      <c r="BY212" s="52"/>
      <c r="BZ212" s="52"/>
      <c r="CA212" s="52"/>
      <c r="CB212" s="52"/>
      <c r="CC212" s="52"/>
      <c r="CD212" s="52"/>
    </row>
    <row r="213" spans="3:82" x14ac:dyDescent="0.25">
      <c r="G213" s="30">
        <v>-0.82004768524507954</v>
      </c>
      <c r="H213" s="82">
        <v>385.24</v>
      </c>
      <c r="I213" s="50">
        <v>0.875</v>
      </c>
      <c r="J213" s="30">
        <v>18</v>
      </c>
      <c r="K213" s="81">
        <v>-3</v>
      </c>
      <c r="L213" s="81">
        <v>0.83</v>
      </c>
      <c r="M213" s="81">
        <v>0.75</v>
      </c>
      <c r="N213" s="80">
        <v>82.4</v>
      </c>
      <c r="O213" s="81">
        <v>86.36</v>
      </c>
      <c r="P213" s="81">
        <f t="shared" si="60"/>
        <v>1.1175000000000042</v>
      </c>
      <c r="Q213" s="81">
        <f t="shared" si="61"/>
        <v>-353.03520276981396</v>
      </c>
      <c r="BV213" s="52"/>
      <c r="BW213" s="52"/>
      <c r="BX213" s="52"/>
      <c r="BY213" s="52"/>
      <c r="BZ213" s="52"/>
      <c r="CA213" s="52"/>
      <c r="CB213" s="52"/>
      <c r="CC213" s="52"/>
      <c r="CD213" s="52"/>
    </row>
    <row r="214" spans="3:82" x14ac:dyDescent="0.25">
      <c r="G214" s="30">
        <v>-0.82004768524507954</v>
      </c>
      <c r="H214" s="82">
        <v>385.24</v>
      </c>
      <c r="I214" s="50">
        <v>0.91666666666666696</v>
      </c>
      <c r="J214" s="30">
        <v>12</v>
      </c>
      <c r="K214" s="81">
        <v>-3</v>
      </c>
      <c r="L214" s="81">
        <v>0.83</v>
      </c>
      <c r="M214" s="81">
        <v>0.75</v>
      </c>
      <c r="N214" s="80">
        <v>82.4</v>
      </c>
      <c r="O214" s="81">
        <v>85.460000000000008</v>
      </c>
      <c r="P214" s="81">
        <f t="shared" si="60"/>
        <v>-1.9425000000000019</v>
      </c>
      <c r="Q214" s="81">
        <f t="shared" si="61"/>
        <v>613.66521823746018</v>
      </c>
      <c r="BV214" s="52"/>
      <c r="BW214" s="52"/>
      <c r="BX214" s="52"/>
      <c r="BY214" s="52"/>
      <c r="BZ214" s="52"/>
      <c r="CA214" s="52"/>
      <c r="CB214" s="52"/>
      <c r="CC214" s="52"/>
      <c r="CD214" s="52"/>
    </row>
    <row r="215" spans="3:82" x14ac:dyDescent="0.25">
      <c r="G215" s="30">
        <v>-0.82004768524507954</v>
      </c>
      <c r="H215" s="82">
        <v>385.24</v>
      </c>
      <c r="I215" s="50">
        <v>0.95833333333333404</v>
      </c>
      <c r="J215" s="30">
        <v>8</v>
      </c>
      <c r="K215" s="81">
        <v>-3</v>
      </c>
      <c r="L215" s="81">
        <v>0.83</v>
      </c>
      <c r="M215" s="81">
        <v>0.75</v>
      </c>
      <c r="N215" s="80">
        <v>84.2</v>
      </c>
      <c r="O215" s="81">
        <v>85.1</v>
      </c>
      <c r="P215" s="81">
        <f t="shared" si="60"/>
        <v>-2.8124999999999938</v>
      </c>
      <c r="Q215" s="81">
        <f t="shared" si="61"/>
        <v>888.51141636697616</v>
      </c>
      <c r="BV215" s="52"/>
      <c r="BW215" s="52"/>
      <c r="BX215" s="52"/>
      <c r="BY215" s="52"/>
      <c r="BZ215" s="52"/>
      <c r="CA215" s="52"/>
      <c r="CB215" s="52"/>
      <c r="CC215" s="52"/>
      <c r="CD215" s="52"/>
    </row>
    <row r="216" spans="3:82" x14ac:dyDescent="0.25">
      <c r="G216" s="30">
        <v>-0.82004768524507954</v>
      </c>
      <c r="H216" s="82">
        <v>385.24</v>
      </c>
      <c r="I216" s="50">
        <v>1</v>
      </c>
      <c r="J216" s="30">
        <v>5</v>
      </c>
      <c r="K216" s="81">
        <v>-3</v>
      </c>
      <c r="L216" s="81">
        <v>0.83</v>
      </c>
      <c r="M216" s="81">
        <v>0.75</v>
      </c>
      <c r="N216" s="80">
        <v>84.2</v>
      </c>
      <c r="O216" s="81">
        <v>85.1</v>
      </c>
      <c r="P216" s="81">
        <f t="shared" si="60"/>
        <v>-4.6799999999999935</v>
      </c>
      <c r="Q216" s="81">
        <f t="shared" si="61"/>
        <v>1478.4829968346494</v>
      </c>
      <c r="BV216" s="52"/>
      <c r="BW216" s="52"/>
      <c r="BX216" s="52"/>
      <c r="BY216" s="52"/>
      <c r="BZ216" s="52"/>
      <c r="CA216" s="52"/>
      <c r="CB216" s="52"/>
      <c r="CC216" s="52"/>
      <c r="CD216" s="52"/>
    </row>
    <row r="217" spans="3:82" x14ac:dyDescent="0.25">
      <c r="C217" s="51"/>
      <c r="D217" s="51"/>
      <c r="E217" s="51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60"/>
      <c r="Q217" s="60"/>
      <c r="BV217" s="52"/>
      <c r="BW217" s="52"/>
      <c r="BX217" s="52"/>
      <c r="BY217" s="52"/>
      <c r="BZ217" s="52"/>
      <c r="CA217" s="52"/>
      <c r="CB217" s="52"/>
      <c r="CC217" s="52"/>
      <c r="CD217" s="52"/>
    </row>
    <row r="218" spans="3:82" x14ac:dyDescent="0.25">
      <c r="C218" s="51"/>
      <c r="D218" s="51"/>
      <c r="E218" s="51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60"/>
      <c r="Q218" s="60"/>
      <c r="BV218" s="52"/>
      <c r="BW218" s="52"/>
      <c r="BX218" s="52"/>
      <c r="BY218" s="52"/>
      <c r="BZ218" s="52"/>
      <c r="CA218" s="52"/>
      <c r="CB218" s="52"/>
      <c r="CC218" s="52"/>
      <c r="CD218" s="52"/>
    </row>
    <row r="219" spans="3:82" x14ac:dyDescent="0.25">
      <c r="C219" s="51"/>
      <c r="D219" s="51"/>
      <c r="E219" s="51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60"/>
      <c r="Q219" s="60"/>
      <c r="BV219" s="52"/>
      <c r="BW219" s="52"/>
      <c r="BX219" s="52"/>
      <c r="BY219" s="52"/>
      <c r="BZ219" s="52"/>
      <c r="CA219" s="52"/>
      <c r="CB219" s="52"/>
      <c r="CC219" s="52"/>
      <c r="CD219" s="52"/>
    </row>
    <row r="220" spans="3:82" x14ac:dyDescent="0.25">
      <c r="G220" s="71"/>
      <c r="H220" s="71"/>
      <c r="I220" s="71"/>
      <c r="J220" s="71"/>
      <c r="K220" s="72" t="s">
        <v>75</v>
      </c>
      <c r="L220" s="72"/>
      <c r="M220" s="72"/>
      <c r="N220" s="72"/>
      <c r="O220" s="72"/>
      <c r="P220" s="72"/>
      <c r="Q220" s="72"/>
      <c r="BV220" s="52"/>
      <c r="BW220" s="52"/>
      <c r="BX220" s="52"/>
      <c r="BY220" s="52"/>
      <c r="BZ220" s="52"/>
      <c r="CA220" s="52"/>
      <c r="CB220" s="52"/>
      <c r="CC220" s="52"/>
      <c r="CD220" s="52"/>
    </row>
    <row r="221" spans="3:82" x14ac:dyDescent="0.25">
      <c r="G221" s="30" t="s">
        <v>27</v>
      </c>
      <c r="H221" s="30" t="s">
        <v>26</v>
      </c>
      <c r="I221" s="30" t="s">
        <v>14</v>
      </c>
      <c r="J221" s="30" t="s">
        <v>15</v>
      </c>
      <c r="K221" s="80" t="s">
        <v>16</v>
      </c>
      <c r="L221" s="80" t="s">
        <v>17</v>
      </c>
      <c r="M221" s="80" t="s">
        <v>61</v>
      </c>
      <c r="N221" s="80" t="s">
        <v>18</v>
      </c>
      <c r="O221" s="81" t="s">
        <v>25</v>
      </c>
      <c r="P221" s="81" t="s">
        <v>19</v>
      </c>
      <c r="Q221" s="81" t="s">
        <v>20</v>
      </c>
      <c r="BV221" s="52"/>
      <c r="BW221" s="52"/>
      <c r="BX221" s="52"/>
      <c r="BY221" s="52"/>
      <c r="BZ221" s="52"/>
      <c r="CA221" s="52"/>
      <c r="CB221" s="52"/>
      <c r="CC221" s="52"/>
      <c r="CD221" s="52"/>
    </row>
    <row r="222" spans="3:82" x14ac:dyDescent="0.25">
      <c r="G222" s="30">
        <v>0.23094688221709006</v>
      </c>
      <c r="H222" s="64">
        <v>72.284999999999997</v>
      </c>
      <c r="I222" s="50">
        <v>4.1666666666666664E-2</v>
      </c>
      <c r="J222" s="30">
        <v>2</v>
      </c>
      <c r="K222" s="81">
        <v>-1</v>
      </c>
      <c r="L222" s="81">
        <v>0.83</v>
      </c>
      <c r="M222" s="81">
        <v>0.75</v>
      </c>
      <c r="N222" s="80">
        <v>77</v>
      </c>
      <c r="O222" s="81">
        <v>85.28</v>
      </c>
      <c r="P222" s="81">
        <f t="shared" ref="P222:P245" si="62">((J222+K222)*L222+(78-O222)+(N222-85))*M222</f>
        <v>-10.8375</v>
      </c>
      <c r="Q222" s="81">
        <f t="shared" ref="Q222:Q245" si="63">P222*H222*G222</f>
        <v>-180.92117494226326</v>
      </c>
      <c r="BV222" s="52"/>
      <c r="BW222" s="52"/>
      <c r="BX222" s="52"/>
      <c r="BY222" s="52"/>
      <c r="BZ222" s="52"/>
      <c r="CA222" s="52"/>
      <c r="CB222" s="52"/>
      <c r="CC222" s="52"/>
      <c r="CD222" s="52"/>
    </row>
    <row r="223" spans="3:82" x14ac:dyDescent="0.25">
      <c r="G223" s="30">
        <v>0.23094688221709006</v>
      </c>
      <c r="H223" s="64">
        <v>72.284999999999997</v>
      </c>
      <c r="I223" s="50">
        <v>8.3333333333333329E-2</v>
      </c>
      <c r="J223" s="30">
        <v>0</v>
      </c>
      <c r="K223" s="81">
        <v>-1</v>
      </c>
      <c r="L223" s="81">
        <v>0.83</v>
      </c>
      <c r="M223" s="81">
        <v>0.75</v>
      </c>
      <c r="N223" s="80">
        <v>77</v>
      </c>
      <c r="O223" s="81">
        <v>84.74</v>
      </c>
      <c r="P223" s="81">
        <f t="shared" si="62"/>
        <v>-11.677499999999997</v>
      </c>
      <c r="Q223" s="81">
        <f t="shared" si="63"/>
        <v>-194.94413106235558</v>
      </c>
      <c r="BV223" s="52"/>
      <c r="BW223" s="52"/>
      <c r="BX223" s="52"/>
      <c r="BY223" s="52"/>
      <c r="BZ223" s="52"/>
      <c r="CA223" s="52"/>
      <c r="CB223" s="52"/>
      <c r="CC223" s="52"/>
      <c r="CD223" s="52"/>
    </row>
    <row r="224" spans="3:82" x14ac:dyDescent="0.25">
      <c r="G224" s="30">
        <v>0.23094688221709006</v>
      </c>
      <c r="H224" s="64">
        <v>72.284999999999997</v>
      </c>
      <c r="I224" s="50">
        <v>0.125</v>
      </c>
      <c r="J224" s="30">
        <v>-2</v>
      </c>
      <c r="K224" s="81">
        <v>-1</v>
      </c>
      <c r="L224" s="81">
        <v>0.83</v>
      </c>
      <c r="M224" s="81">
        <v>0.75</v>
      </c>
      <c r="N224" s="80">
        <v>80.599999999999994</v>
      </c>
      <c r="O224" s="81">
        <v>84.02</v>
      </c>
      <c r="P224" s="81">
        <f t="shared" si="62"/>
        <v>-9.682500000000001</v>
      </c>
      <c r="Q224" s="81">
        <f t="shared" si="63"/>
        <v>-161.63961027713626</v>
      </c>
      <c r="BV224" s="52"/>
      <c r="BW224" s="52"/>
      <c r="BX224" s="52"/>
      <c r="BY224" s="52"/>
      <c r="BZ224" s="52"/>
      <c r="CA224" s="52"/>
      <c r="CB224" s="52"/>
      <c r="CC224" s="52"/>
      <c r="CD224" s="52"/>
    </row>
    <row r="225" spans="7:82" x14ac:dyDescent="0.25">
      <c r="G225" s="30">
        <v>0.23094688221709006</v>
      </c>
      <c r="H225" s="64">
        <v>72.284999999999997</v>
      </c>
      <c r="I225" s="50">
        <v>0.16666666666666699</v>
      </c>
      <c r="J225" s="30">
        <v>-3</v>
      </c>
      <c r="K225" s="81">
        <v>-1</v>
      </c>
      <c r="L225" s="81">
        <v>0.83</v>
      </c>
      <c r="M225" s="81">
        <v>0.75</v>
      </c>
      <c r="N225" s="80">
        <v>78.8</v>
      </c>
      <c r="O225" s="81">
        <v>83.48</v>
      </c>
      <c r="P225" s="81">
        <f t="shared" si="62"/>
        <v>-11.250000000000005</v>
      </c>
      <c r="Q225" s="81">
        <f t="shared" si="63"/>
        <v>-187.80744803695157</v>
      </c>
      <c r="BV225" s="52"/>
      <c r="BW225" s="52"/>
      <c r="BX225" s="52"/>
      <c r="BY225" s="52"/>
      <c r="BZ225" s="52"/>
      <c r="CA225" s="52"/>
      <c r="CB225" s="52"/>
      <c r="CC225" s="52"/>
      <c r="CD225" s="52"/>
    </row>
    <row r="226" spans="7:82" x14ac:dyDescent="0.25">
      <c r="G226" s="30">
        <v>0.23094688221709006</v>
      </c>
      <c r="H226" s="64">
        <v>72.284999999999997</v>
      </c>
      <c r="I226" s="50">
        <v>0.20833333333333401</v>
      </c>
      <c r="J226" s="30">
        <v>-4</v>
      </c>
      <c r="K226" s="81">
        <v>-1</v>
      </c>
      <c r="L226" s="81">
        <v>0.83</v>
      </c>
      <c r="M226" s="81">
        <v>0.75</v>
      </c>
      <c r="N226" s="80">
        <v>78.8</v>
      </c>
      <c r="O226" s="81">
        <v>83.3</v>
      </c>
      <c r="P226" s="81">
        <f t="shared" si="62"/>
        <v>-11.737499999999999</v>
      </c>
      <c r="Q226" s="81">
        <f t="shared" si="63"/>
        <v>-195.94577078521937</v>
      </c>
      <c r="BV226" s="52"/>
      <c r="BW226" s="52"/>
      <c r="BX226" s="52"/>
      <c r="BY226" s="52"/>
      <c r="BZ226" s="52"/>
      <c r="CA226" s="52"/>
      <c r="CB226" s="52"/>
      <c r="CC226" s="52"/>
      <c r="CD226" s="52"/>
    </row>
    <row r="227" spans="7:82" x14ac:dyDescent="0.25">
      <c r="G227" s="30">
        <v>0.23094688221709006</v>
      </c>
      <c r="H227" s="64">
        <v>72.284999999999997</v>
      </c>
      <c r="I227" s="50">
        <v>0.25</v>
      </c>
      <c r="J227" s="30">
        <v>-4</v>
      </c>
      <c r="K227" s="81">
        <v>-1</v>
      </c>
      <c r="L227" s="81">
        <v>0.83</v>
      </c>
      <c r="M227" s="81">
        <v>0.75</v>
      </c>
      <c r="N227" s="80">
        <v>78.8</v>
      </c>
      <c r="O227" s="81">
        <v>83.3</v>
      </c>
      <c r="P227" s="81">
        <f t="shared" si="62"/>
        <v>-11.737499999999999</v>
      </c>
      <c r="Q227" s="81">
        <f t="shared" si="63"/>
        <v>-195.94577078521937</v>
      </c>
      <c r="BV227" s="52"/>
      <c r="BW227" s="52"/>
      <c r="BX227" s="52"/>
      <c r="BY227" s="52"/>
      <c r="BZ227" s="52"/>
      <c r="CA227" s="52"/>
      <c r="CB227" s="52"/>
      <c r="CC227" s="52"/>
      <c r="CD227" s="52"/>
    </row>
    <row r="228" spans="7:82" x14ac:dyDescent="0.25">
      <c r="G228" s="30">
        <v>0.23094688221709006</v>
      </c>
      <c r="H228" s="64">
        <v>72.284999999999997</v>
      </c>
      <c r="I228" s="50">
        <v>0.29166666666666702</v>
      </c>
      <c r="J228" s="30">
        <v>-1</v>
      </c>
      <c r="K228" s="81">
        <v>-1</v>
      </c>
      <c r="L228" s="81">
        <v>0.83</v>
      </c>
      <c r="M228" s="81">
        <v>0.75</v>
      </c>
      <c r="N228" s="80">
        <v>78.8</v>
      </c>
      <c r="O228" s="81">
        <v>82.94</v>
      </c>
      <c r="P228" s="81">
        <f t="shared" si="62"/>
        <v>-9.6000000000000014</v>
      </c>
      <c r="Q228" s="81">
        <f t="shared" si="63"/>
        <v>-160.26235565819863</v>
      </c>
      <c r="BV228" s="52"/>
      <c r="BW228" s="52"/>
      <c r="BX228" s="52"/>
      <c r="BY228" s="52"/>
      <c r="BZ228" s="52"/>
      <c r="CA228" s="52"/>
      <c r="CB228" s="52"/>
      <c r="CC228" s="52"/>
      <c r="CD228" s="52"/>
    </row>
    <row r="229" spans="7:82" x14ac:dyDescent="0.25">
      <c r="G229" s="30">
        <v>0.23094688221709006</v>
      </c>
      <c r="H229" s="64">
        <v>72.284999999999997</v>
      </c>
      <c r="I229" s="50">
        <v>0.33333333333333398</v>
      </c>
      <c r="J229" s="30">
        <v>9</v>
      </c>
      <c r="K229" s="81">
        <v>-1</v>
      </c>
      <c r="L229" s="81">
        <v>0.83</v>
      </c>
      <c r="M229" s="81">
        <v>0.75</v>
      </c>
      <c r="N229" s="80">
        <v>78.8</v>
      </c>
      <c r="O229" s="81">
        <v>84.56</v>
      </c>
      <c r="P229" s="81">
        <f t="shared" si="62"/>
        <v>-4.5900000000000043</v>
      </c>
      <c r="Q229" s="81">
        <f t="shared" si="63"/>
        <v>-76.625438799076278</v>
      </c>
      <c r="BV229" s="52"/>
      <c r="BW229" s="52"/>
      <c r="BX229" s="52"/>
      <c r="BY229" s="52"/>
      <c r="BZ229" s="52"/>
      <c r="CA229" s="52"/>
      <c r="CB229" s="52"/>
      <c r="CC229" s="52"/>
      <c r="CD229" s="52"/>
    </row>
    <row r="230" spans="7:82" x14ac:dyDescent="0.25">
      <c r="G230" s="30">
        <v>0.23094688221709006</v>
      </c>
      <c r="H230" s="64">
        <v>72.284999999999997</v>
      </c>
      <c r="I230" s="50">
        <v>0.375</v>
      </c>
      <c r="J230" s="30">
        <v>23</v>
      </c>
      <c r="K230" s="81">
        <v>-1</v>
      </c>
      <c r="L230" s="81">
        <v>0.83</v>
      </c>
      <c r="M230" s="81">
        <v>0.75</v>
      </c>
      <c r="N230" s="80">
        <v>78.8</v>
      </c>
      <c r="O230" s="81">
        <v>87.080000000000013</v>
      </c>
      <c r="P230" s="81">
        <f t="shared" si="62"/>
        <v>2.234999999999987</v>
      </c>
      <c r="Q230" s="81">
        <f t="shared" si="63"/>
        <v>37.311079676674147</v>
      </c>
      <c r="BV230" s="52"/>
      <c r="BW230" s="52"/>
      <c r="BX230" s="52"/>
      <c r="BY230" s="52"/>
      <c r="BZ230" s="52"/>
      <c r="CA230" s="52"/>
      <c r="CB230" s="52"/>
      <c r="CC230" s="52"/>
      <c r="CD230" s="52"/>
    </row>
    <row r="231" spans="7:82" x14ac:dyDescent="0.25">
      <c r="G231" s="30">
        <v>0.23094688221709006</v>
      </c>
      <c r="H231" s="64">
        <v>72.284999999999997</v>
      </c>
      <c r="I231" s="50">
        <v>0.41666666666666702</v>
      </c>
      <c r="J231" s="30">
        <v>37</v>
      </c>
      <c r="K231" s="81">
        <v>-1</v>
      </c>
      <c r="L231" s="81">
        <v>0.83</v>
      </c>
      <c r="M231" s="81">
        <v>0.75</v>
      </c>
      <c r="N231" s="80">
        <v>87.8</v>
      </c>
      <c r="O231" s="81">
        <v>92.11999999999999</v>
      </c>
      <c r="P231" s="81">
        <f t="shared" si="62"/>
        <v>13.920000000000005</v>
      </c>
      <c r="Q231" s="81">
        <f t="shared" si="63"/>
        <v>232.38041570438804</v>
      </c>
      <c r="BV231" s="52"/>
      <c r="BW231" s="52"/>
      <c r="BX231" s="52"/>
      <c r="BY231" s="52"/>
      <c r="BZ231" s="52"/>
      <c r="CA231" s="52"/>
      <c r="CB231" s="52"/>
      <c r="CC231" s="52"/>
      <c r="CD231" s="52"/>
    </row>
    <row r="232" spans="7:82" x14ac:dyDescent="0.25">
      <c r="G232" s="30">
        <v>0.23094688221709006</v>
      </c>
      <c r="H232" s="64">
        <v>72.284999999999997</v>
      </c>
      <c r="I232" s="50">
        <v>0.45833333333333398</v>
      </c>
      <c r="J232" s="30">
        <v>50</v>
      </c>
      <c r="K232" s="81">
        <v>-1</v>
      </c>
      <c r="L232" s="81">
        <v>0.83</v>
      </c>
      <c r="M232" s="81">
        <v>0.75</v>
      </c>
      <c r="N232" s="80">
        <v>91.4</v>
      </c>
      <c r="O232" s="81">
        <v>94.82</v>
      </c>
      <c r="P232" s="81">
        <f t="shared" si="62"/>
        <v>22.687500000000007</v>
      </c>
      <c r="Q232" s="81">
        <f t="shared" si="63"/>
        <v>378.74502020785224</v>
      </c>
      <c r="BV232" s="52"/>
      <c r="BW232" s="52"/>
      <c r="BX232" s="52"/>
      <c r="BY232" s="52"/>
      <c r="BZ232" s="52"/>
      <c r="CA232" s="52"/>
      <c r="CB232" s="52"/>
      <c r="CC232" s="52"/>
      <c r="CD232" s="52"/>
    </row>
    <row r="233" spans="7:82" x14ac:dyDescent="0.25">
      <c r="G233" s="30">
        <v>0.23094688221709006</v>
      </c>
      <c r="H233" s="64">
        <v>72.284999999999997</v>
      </c>
      <c r="I233" s="50">
        <v>0.5</v>
      </c>
      <c r="J233" s="30">
        <v>62</v>
      </c>
      <c r="K233" s="81">
        <v>-1</v>
      </c>
      <c r="L233" s="81">
        <v>0.83</v>
      </c>
      <c r="M233" s="81">
        <v>0.75</v>
      </c>
      <c r="N233" s="80">
        <v>91.4</v>
      </c>
      <c r="O233" s="81">
        <v>96.080000000000013</v>
      </c>
      <c r="P233" s="81">
        <f t="shared" si="62"/>
        <v>29.212499999999991</v>
      </c>
      <c r="Q233" s="81">
        <f t="shared" si="63"/>
        <v>487.67334006928394</v>
      </c>
      <c r="BV233" s="52"/>
      <c r="BW233" s="52"/>
      <c r="BX233" s="52"/>
      <c r="BY233" s="52"/>
      <c r="BZ233" s="52"/>
      <c r="CA233" s="52"/>
      <c r="CB233" s="52"/>
      <c r="CC233" s="52"/>
      <c r="CD233" s="52"/>
    </row>
    <row r="234" spans="7:82" x14ac:dyDescent="0.25">
      <c r="G234" s="30">
        <v>0.23094688221709006</v>
      </c>
      <c r="H234" s="64">
        <v>72.284999999999997</v>
      </c>
      <c r="I234" s="50">
        <v>0.54166666666666696</v>
      </c>
      <c r="J234" s="30">
        <v>71</v>
      </c>
      <c r="K234" s="81">
        <v>-1</v>
      </c>
      <c r="L234" s="81">
        <v>0.83</v>
      </c>
      <c r="M234" s="81">
        <v>0.75</v>
      </c>
      <c r="N234" s="80">
        <v>93.2</v>
      </c>
      <c r="O234" s="81">
        <v>93.56</v>
      </c>
      <c r="P234" s="81">
        <f t="shared" si="62"/>
        <v>38.054999999999993</v>
      </c>
      <c r="Q234" s="81">
        <f t="shared" si="63"/>
        <v>635.28999422632774</v>
      </c>
      <c r="BV234" s="52"/>
      <c r="BW234" s="52"/>
      <c r="BX234" s="52"/>
      <c r="BY234" s="52"/>
      <c r="BZ234" s="52"/>
      <c r="CA234" s="52"/>
      <c r="CB234" s="52"/>
      <c r="CC234" s="52"/>
      <c r="CD234" s="52"/>
    </row>
    <row r="235" spans="7:82" x14ac:dyDescent="0.25">
      <c r="G235" s="30">
        <v>0.23094688221709006</v>
      </c>
      <c r="H235" s="64">
        <v>72.284999999999997</v>
      </c>
      <c r="I235" s="50">
        <v>0.58333333333333404</v>
      </c>
      <c r="J235" s="30">
        <v>77</v>
      </c>
      <c r="K235" s="81">
        <v>-1</v>
      </c>
      <c r="L235" s="81">
        <v>0.83</v>
      </c>
      <c r="M235" s="81">
        <v>0.75</v>
      </c>
      <c r="N235" s="80">
        <v>95</v>
      </c>
      <c r="O235" s="81">
        <v>96.080000000000013</v>
      </c>
      <c r="P235" s="81">
        <f t="shared" si="62"/>
        <v>41.249999999999986</v>
      </c>
      <c r="Q235" s="81">
        <f t="shared" si="63"/>
        <v>688.62730946882186</v>
      </c>
      <c r="BV235" s="52"/>
      <c r="BW235" s="52"/>
      <c r="BX235" s="52"/>
      <c r="BY235" s="52"/>
      <c r="BZ235" s="52"/>
      <c r="CA235" s="52"/>
      <c r="CB235" s="52"/>
      <c r="CC235" s="52"/>
      <c r="CD235" s="52"/>
    </row>
    <row r="236" spans="7:82" x14ac:dyDescent="0.25">
      <c r="G236" s="30">
        <v>0.23094688221709006</v>
      </c>
      <c r="H236" s="64">
        <v>72.284999999999997</v>
      </c>
      <c r="I236" s="50">
        <v>0.625</v>
      </c>
      <c r="J236" s="30">
        <v>78</v>
      </c>
      <c r="K236" s="81">
        <v>-1</v>
      </c>
      <c r="L236" s="81">
        <v>0.83</v>
      </c>
      <c r="M236" s="81">
        <v>0.75</v>
      </c>
      <c r="N236" s="80">
        <v>95</v>
      </c>
      <c r="O236" s="81">
        <v>95.18</v>
      </c>
      <c r="P236" s="81">
        <f t="shared" si="62"/>
        <v>42.547499999999992</v>
      </c>
      <c r="Q236" s="81">
        <f t="shared" si="63"/>
        <v>710.28776847575034</v>
      </c>
      <c r="BV236" s="52"/>
      <c r="BW236" s="52"/>
      <c r="BX236" s="52"/>
      <c r="BY236" s="52"/>
      <c r="BZ236" s="52"/>
      <c r="CA236" s="52"/>
      <c r="CB236" s="52"/>
      <c r="CC236" s="52"/>
      <c r="CD236" s="52"/>
    </row>
    <row r="237" spans="7:82" x14ac:dyDescent="0.25">
      <c r="G237" s="30">
        <v>0.23094688221709006</v>
      </c>
      <c r="H237" s="64">
        <v>72.284999999999997</v>
      </c>
      <c r="I237" s="50">
        <v>0.66666666666666696</v>
      </c>
      <c r="J237" s="30">
        <v>74</v>
      </c>
      <c r="K237" s="81">
        <v>-1</v>
      </c>
      <c r="L237" s="81">
        <v>0.83</v>
      </c>
      <c r="M237" s="81">
        <v>0.75</v>
      </c>
      <c r="N237" s="80">
        <v>91.4</v>
      </c>
      <c r="O237" s="81">
        <v>93.919999999999987</v>
      </c>
      <c r="P237" s="81">
        <f t="shared" si="62"/>
        <v>38.302500000000009</v>
      </c>
      <c r="Q237" s="81">
        <f t="shared" si="63"/>
        <v>639.42175808314096</v>
      </c>
      <c r="BV237" s="52"/>
      <c r="BW237" s="52"/>
      <c r="BX237" s="52"/>
      <c r="BY237" s="52"/>
      <c r="BZ237" s="52"/>
      <c r="CA237" s="52"/>
      <c r="CB237" s="52"/>
      <c r="CC237" s="52"/>
      <c r="CD237" s="52"/>
    </row>
    <row r="238" spans="7:82" x14ac:dyDescent="0.25">
      <c r="G238" s="30">
        <v>0.23094688221709006</v>
      </c>
      <c r="H238" s="64">
        <v>72.284999999999997</v>
      </c>
      <c r="I238" s="50">
        <v>0.70833333333333404</v>
      </c>
      <c r="J238" s="30">
        <v>67</v>
      </c>
      <c r="K238" s="81">
        <v>-1</v>
      </c>
      <c r="L238" s="81">
        <v>0.83</v>
      </c>
      <c r="M238" s="81">
        <v>0.75</v>
      </c>
      <c r="N238" s="80">
        <v>87.8</v>
      </c>
      <c r="O238" s="81">
        <v>90.86</v>
      </c>
      <c r="P238" s="81">
        <f t="shared" si="62"/>
        <v>33.539999999999992</v>
      </c>
      <c r="Q238" s="81">
        <f t="shared" si="63"/>
        <v>559.91660508083123</v>
      </c>
      <c r="BV238" s="52"/>
      <c r="BW238" s="52"/>
      <c r="BX238" s="52"/>
      <c r="BY238" s="52"/>
      <c r="BZ238" s="52"/>
      <c r="CA238" s="52"/>
      <c r="CB238" s="52"/>
      <c r="CC238" s="52"/>
      <c r="CD238" s="52"/>
    </row>
    <row r="239" spans="7:82" x14ac:dyDescent="0.25">
      <c r="G239" s="30">
        <v>0.23094688221709006</v>
      </c>
      <c r="H239" s="64">
        <v>72.284999999999997</v>
      </c>
      <c r="I239" s="50">
        <v>0.75</v>
      </c>
      <c r="J239" s="30">
        <v>56</v>
      </c>
      <c r="K239" s="81">
        <v>-1</v>
      </c>
      <c r="L239" s="81">
        <v>0.83</v>
      </c>
      <c r="M239" s="81">
        <v>0.75</v>
      </c>
      <c r="N239" s="80">
        <v>84.2</v>
      </c>
      <c r="O239" s="81">
        <v>89.06</v>
      </c>
      <c r="P239" s="81">
        <f t="shared" si="62"/>
        <v>25.342500000000001</v>
      </c>
      <c r="Q239" s="81">
        <f t="shared" si="63"/>
        <v>423.06757794457275</v>
      </c>
      <c r="BV239" s="52"/>
      <c r="BW239" s="52"/>
      <c r="BX239" s="52"/>
      <c r="BY239" s="52"/>
      <c r="BZ239" s="52"/>
      <c r="CA239" s="52"/>
      <c r="CB239" s="52"/>
      <c r="CC239" s="52"/>
      <c r="CD239" s="52"/>
    </row>
    <row r="240" spans="7:82" x14ac:dyDescent="0.25">
      <c r="G240" s="30">
        <v>0.23094688221709006</v>
      </c>
      <c r="H240" s="64">
        <v>72.284999999999997</v>
      </c>
      <c r="I240" s="50">
        <v>0.79166666666666696</v>
      </c>
      <c r="J240" s="30">
        <v>42</v>
      </c>
      <c r="K240" s="81">
        <v>-1</v>
      </c>
      <c r="L240" s="81">
        <v>0.83</v>
      </c>
      <c r="M240" s="81">
        <v>0.75</v>
      </c>
      <c r="N240" s="80">
        <v>84.2</v>
      </c>
      <c r="O240" s="81">
        <v>87.8</v>
      </c>
      <c r="P240" s="81">
        <f t="shared" si="62"/>
        <v>17.572500000000005</v>
      </c>
      <c r="Q240" s="81">
        <f t="shared" si="63"/>
        <v>293.35523383371827</v>
      </c>
      <c r="BV240" s="52"/>
      <c r="BW240" s="52"/>
      <c r="BX240" s="52"/>
      <c r="BY240" s="52"/>
      <c r="BZ240" s="52"/>
      <c r="CA240" s="52"/>
      <c r="CB240" s="52"/>
      <c r="CC240" s="52"/>
      <c r="CD240" s="52"/>
    </row>
    <row r="241" spans="1:82" x14ac:dyDescent="0.25">
      <c r="G241" s="30">
        <v>0.23094688221709006</v>
      </c>
      <c r="H241" s="64">
        <v>72.284999999999997</v>
      </c>
      <c r="I241" s="50">
        <v>0.83333333333333404</v>
      </c>
      <c r="J241" s="30">
        <v>28</v>
      </c>
      <c r="K241" s="81">
        <v>-1</v>
      </c>
      <c r="L241" s="81">
        <v>0.83</v>
      </c>
      <c r="M241" s="81">
        <v>0.75</v>
      </c>
      <c r="N241" s="80">
        <v>82.4</v>
      </c>
      <c r="O241" s="81">
        <v>87.080000000000013</v>
      </c>
      <c r="P241" s="81">
        <f t="shared" si="62"/>
        <v>8.0474999999999959</v>
      </c>
      <c r="Q241" s="81">
        <f t="shared" si="63"/>
        <v>134.34492782909922</v>
      </c>
      <c r="BV241" s="52"/>
      <c r="BW241" s="52"/>
      <c r="BX241" s="52"/>
      <c r="BY241" s="52"/>
      <c r="BZ241" s="52"/>
      <c r="CA241" s="52"/>
      <c r="CB241" s="52"/>
      <c r="CC241" s="52"/>
      <c r="CD241" s="52"/>
    </row>
    <row r="242" spans="1:82" x14ac:dyDescent="0.25">
      <c r="G242" s="30">
        <v>0.23094688221709006</v>
      </c>
      <c r="H242" s="64">
        <v>72.284999999999997</v>
      </c>
      <c r="I242" s="50">
        <v>0.875</v>
      </c>
      <c r="J242" s="30">
        <v>18</v>
      </c>
      <c r="K242" s="81">
        <v>-1</v>
      </c>
      <c r="L242" s="81">
        <v>0.83</v>
      </c>
      <c r="M242" s="81">
        <v>0.75</v>
      </c>
      <c r="N242" s="80">
        <v>82.4</v>
      </c>
      <c r="O242" s="81">
        <v>86.36</v>
      </c>
      <c r="P242" s="81">
        <f t="shared" si="62"/>
        <v>2.3625000000000043</v>
      </c>
      <c r="Q242" s="81">
        <f t="shared" si="63"/>
        <v>39.439564087759877</v>
      </c>
      <c r="BV242" s="52"/>
      <c r="BW242" s="52"/>
      <c r="BX242" s="52"/>
      <c r="BY242" s="52"/>
      <c r="BZ242" s="52"/>
      <c r="CA242" s="52"/>
      <c r="CB242" s="52"/>
      <c r="CC242" s="52"/>
      <c r="CD242" s="52"/>
    </row>
    <row r="243" spans="1:82" x14ac:dyDescent="0.25">
      <c r="G243" s="30">
        <v>0.23094688221709006</v>
      </c>
      <c r="H243" s="64">
        <v>72.284999999999997</v>
      </c>
      <c r="I243" s="50">
        <v>0.91666666666666696</v>
      </c>
      <c r="J243" s="30">
        <v>12</v>
      </c>
      <c r="K243" s="81">
        <v>-1</v>
      </c>
      <c r="L243" s="81">
        <v>0.83</v>
      </c>
      <c r="M243" s="81">
        <v>0.75</v>
      </c>
      <c r="N243" s="80">
        <v>82.4</v>
      </c>
      <c r="O243" s="81">
        <v>85.460000000000008</v>
      </c>
      <c r="P243" s="81">
        <f t="shared" si="62"/>
        <v>-0.69750000000000245</v>
      </c>
      <c r="Q243" s="81">
        <f t="shared" si="63"/>
        <v>-11.644061778291034</v>
      </c>
      <c r="BV243" s="52"/>
      <c r="BW243" s="52"/>
      <c r="BX243" s="52"/>
      <c r="BY243" s="52"/>
      <c r="BZ243" s="52"/>
      <c r="CA243" s="52"/>
      <c r="CB243" s="52"/>
      <c r="CC243" s="52"/>
      <c r="CD243" s="52"/>
    </row>
    <row r="244" spans="1:82" x14ac:dyDescent="0.25">
      <c r="G244" s="30">
        <v>0.23094688221709006</v>
      </c>
      <c r="H244" s="64">
        <v>72.284999999999997</v>
      </c>
      <c r="I244" s="50">
        <v>0.95833333333333404</v>
      </c>
      <c r="J244" s="30">
        <v>8</v>
      </c>
      <c r="K244" s="81">
        <v>-1</v>
      </c>
      <c r="L244" s="81">
        <v>0.83</v>
      </c>
      <c r="M244" s="81">
        <v>0.75</v>
      </c>
      <c r="N244" s="80">
        <v>84.2</v>
      </c>
      <c r="O244" s="81">
        <v>85.1</v>
      </c>
      <c r="P244" s="81">
        <f t="shared" si="62"/>
        <v>-1.5674999999999939</v>
      </c>
      <c r="Q244" s="81">
        <f t="shared" si="63"/>
        <v>-26.167837759815139</v>
      </c>
      <c r="BV244" s="52"/>
      <c r="BW244" s="52"/>
      <c r="BX244" s="52"/>
      <c r="BY244" s="52"/>
      <c r="BZ244" s="52"/>
      <c r="CA244" s="52"/>
      <c r="CB244" s="52"/>
      <c r="CC244" s="52"/>
      <c r="CD244" s="52"/>
    </row>
    <row r="245" spans="1:82" x14ac:dyDescent="0.25">
      <c r="G245" s="30">
        <v>0.23094688221709006</v>
      </c>
      <c r="H245" s="64">
        <v>72.284999999999997</v>
      </c>
      <c r="I245" s="50">
        <v>1</v>
      </c>
      <c r="J245" s="30">
        <v>5</v>
      </c>
      <c r="K245" s="81">
        <v>-1</v>
      </c>
      <c r="L245" s="81">
        <v>0.83</v>
      </c>
      <c r="M245" s="81">
        <v>0.75</v>
      </c>
      <c r="N245" s="80">
        <v>84.2</v>
      </c>
      <c r="O245" s="81">
        <v>85.1</v>
      </c>
      <c r="P245" s="81">
        <f t="shared" si="62"/>
        <v>-3.4349999999999934</v>
      </c>
      <c r="Q245" s="81">
        <f t="shared" si="63"/>
        <v>-57.343874133949072</v>
      </c>
      <c r="BV245" s="52"/>
      <c r="BW245" s="52"/>
      <c r="BX245" s="52"/>
      <c r="BY245" s="52"/>
      <c r="BZ245" s="52"/>
      <c r="CA245" s="52"/>
      <c r="CB245" s="52"/>
      <c r="CC245" s="52"/>
      <c r="CD245" s="52"/>
    </row>
    <row r="246" spans="1:82" x14ac:dyDescent="0.25">
      <c r="A246" s="52"/>
      <c r="B246" s="52"/>
      <c r="C246" s="52"/>
      <c r="D246" s="52"/>
      <c r="E246" s="52"/>
      <c r="F246" s="52"/>
      <c r="G246" s="35"/>
      <c r="H246" s="95"/>
      <c r="I246" s="59"/>
      <c r="J246" s="35"/>
      <c r="K246" s="60"/>
      <c r="L246" s="60"/>
      <c r="M246" s="60"/>
      <c r="N246" s="35"/>
      <c r="O246" s="60"/>
      <c r="P246" s="60"/>
      <c r="Q246" s="60"/>
      <c r="BV246" s="52"/>
      <c r="BW246" s="52"/>
      <c r="BX246" s="52"/>
      <c r="BY246" s="52"/>
      <c r="BZ246" s="52"/>
      <c r="CA246" s="52"/>
      <c r="CB246" s="52"/>
      <c r="CC246" s="52"/>
      <c r="CD246" s="52"/>
    </row>
    <row r="247" spans="1:82" x14ac:dyDescent="0.25">
      <c r="A247" s="52"/>
      <c r="B247" s="52"/>
      <c r="C247" s="52"/>
      <c r="D247" s="52"/>
      <c r="E247" s="52"/>
      <c r="F247" s="52"/>
      <c r="G247" s="35"/>
      <c r="H247" s="95"/>
      <c r="I247" s="59"/>
      <c r="J247" s="35"/>
      <c r="K247" s="60"/>
      <c r="L247" s="60"/>
      <c r="M247" s="60"/>
      <c r="N247" s="35"/>
      <c r="O247" s="60"/>
      <c r="P247" s="60"/>
      <c r="Q247" s="60"/>
      <c r="BV247" s="52"/>
      <c r="BW247" s="52"/>
      <c r="BX247" s="52"/>
      <c r="BY247" s="52"/>
      <c r="BZ247" s="52"/>
      <c r="CA247" s="52"/>
      <c r="CB247" s="52"/>
      <c r="CC247" s="52"/>
      <c r="CD247" s="52"/>
    </row>
    <row r="248" spans="1:82" x14ac:dyDescent="0.25">
      <c r="A248" s="52"/>
      <c r="B248" s="52"/>
      <c r="C248" s="52"/>
      <c r="D248" s="52"/>
      <c r="E248" s="52"/>
      <c r="F248" s="52"/>
      <c r="G248" s="35"/>
      <c r="H248" s="95"/>
      <c r="I248" s="59"/>
      <c r="J248" s="35"/>
      <c r="K248" s="60"/>
      <c r="L248" s="60"/>
      <c r="M248" s="60"/>
      <c r="N248" s="35"/>
      <c r="O248" s="60"/>
      <c r="P248" s="60"/>
      <c r="Q248" s="60"/>
      <c r="BV248" s="52"/>
      <c r="BW248" s="52"/>
      <c r="BX248" s="52"/>
      <c r="BY248" s="52"/>
      <c r="BZ248" s="52"/>
      <c r="CA248" s="52"/>
      <c r="CB248" s="52"/>
      <c r="CC248" s="52"/>
      <c r="CD248" s="52"/>
    </row>
    <row r="249" spans="1:82" x14ac:dyDescent="0.25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BV249" s="52"/>
      <c r="BW249" s="52"/>
      <c r="BX249" s="52"/>
      <c r="BY249" s="52"/>
      <c r="BZ249" s="52"/>
      <c r="CA249" s="52"/>
      <c r="CB249" s="52"/>
      <c r="CC249" s="52"/>
      <c r="CD249" s="52"/>
    </row>
    <row r="250" spans="1:82" x14ac:dyDescent="0.25">
      <c r="A250" s="30" t="s">
        <v>8</v>
      </c>
      <c r="B250" s="30" t="s">
        <v>9</v>
      </c>
      <c r="C250" s="32"/>
      <c r="D250" s="96"/>
      <c r="E250" s="96"/>
      <c r="BV250" s="52"/>
      <c r="BW250" s="52"/>
      <c r="BX250" s="52"/>
      <c r="BY250" s="52"/>
      <c r="BZ250" s="52"/>
      <c r="CA250" s="52"/>
      <c r="CB250" s="52"/>
      <c r="CC250" s="52"/>
      <c r="CD250" s="52"/>
    </row>
    <row r="251" spans="1:82" x14ac:dyDescent="0.25">
      <c r="A251" s="30" t="s">
        <v>56</v>
      </c>
      <c r="B251" s="30">
        <v>0.92</v>
      </c>
      <c r="C251" s="32"/>
      <c r="D251" s="96"/>
      <c r="E251" s="96"/>
      <c r="BV251" s="52"/>
      <c r="BW251" s="52"/>
      <c r="BX251" s="52"/>
      <c r="BY251" s="52"/>
      <c r="BZ251" s="52"/>
      <c r="CA251" s="52"/>
      <c r="CB251" s="52"/>
      <c r="CC251" s="52"/>
      <c r="CD251" s="52"/>
    </row>
    <row r="252" spans="1:82" x14ac:dyDescent="0.25">
      <c r="A252" s="30" t="s">
        <v>59</v>
      </c>
      <c r="B252" s="30">
        <v>0.06</v>
      </c>
      <c r="C252" s="32"/>
      <c r="D252" s="96"/>
      <c r="E252" s="96"/>
      <c r="BV252" s="52"/>
      <c r="BW252" s="52"/>
      <c r="BX252" s="52"/>
      <c r="BY252" s="52"/>
      <c r="BZ252" s="52"/>
      <c r="CA252" s="52"/>
      <c r="CB252" s="52"/>
      <c r="CC252" s="52"/>
      <c r="CD252" s="52"/>
    </row>
    <row r="253" spans="1:82" x14ac:dyDescent="0.25">
      <c r="A253" s="30" t="s">
        <v>60</v>
      </c>
      <c r="B253" s="30">
        <v>-4.0654981254748925</v>
      </c>
      <c r="C253" s="32"/>
      <c r="D253" s="96"/>
      <c r="E253" s="96"/>
      <c r="BV253" s="52"/>
      <c r="BW253" s="52"/>
      <c r="BX253" s="52"/>
      <c r="BY253" s="52"/>
      <c r="BZ253" s="52"/>
      <c r="CA253" s="52"/>
      <c r="CB253" s="52"/>
      <c r="CC253" s="52"/>
      <c r="CD253" s="52"/>
    </row>
    <row r="254" spans="1:82" x14ac:dyDescent="0.25">
      <c r="A254" s="34" t="s">
        <v>12</v>
      </c>
      <c r="B254" s="34">
        <f>SUM(B251:B253)</f>
        <v>-3.0854981254748926</v>
      </c>
      <c r="C254" s="96"/>
      <c r="D254" s="61" t="s">
        <v>13</v>
      </c>
      <c r="E254" s="62">
        <f>1/B254</f>
        <v>-0.32409677767867345</v>
      </c>
      <c r="BV254" s="52"/>
      <c r="BW254" s="52"/>
      <c r="BX254" s="52"/>
      <c r="BY254" s="52"/>
      <c r="BZ254" s="52"/>
      <c r="CA254" s="52"/>
      <c r="CB254" s="52"/>
      <c r="CC254" s="52"/>
      <c r="CD254" s="52"/>
    </row>
    <row r="255" spans="1:82" x14ac:dyDescent="0.25">
      <c r="BV255" s="52"/>
      <c r="BW255" s="52"/>
      <c r="BX255" s="52"/>
      <c r="BY255" s="52"/>
      <c r="BZ255" s="52"/>
      <c r="CA255" s="52"/>
      <c r="CB255" s="52"/>
      <c r="CC255" s="52"/>
      <c r="CD255" s="52"/>
    </row>
    <row r="256" spans="1:82" x14ac:dyDescent="0.25">
      <c r="BV256" s="52"/>
      <c r="BW256" s="52"/>
      <c r="BX256" s="52"/>
      <c r="BY256" s="52"/>
      <c r="BZ256" s="52"/>
      <c r="CA256" s="52"/>
      <c r="CB256" s="52"/>
      <c r="CC256" s="52"/>
      <c r="CD256" s="52"/>
    </row>
    <row r="257" spans="7:82" x14ac:dyDescent="0.25">
      <c r="BV257" s="52"/>
      <c r="BW257" s="52"/>
      <c r="BX257" s="52"/>
      <c r="BY257" s="52"/>
      <c r="BZ257" s="52"/>
      <c r="CA257" s="52"/>
      <c r="CB257" s="52"/>
      <c r="CC257" s="52"/>
      <c r="CD257" s="52"/>
    </row>
    <row r="258" spans="7:82" x14ac:dyDescent="0.25">
      <c r="H258" s="71"/>
      <c r="I258" s="71"/>
      <c r="J258" s="71"/>
      <c r="K258" s="72" t="s">
        <v>64</v>
      </c>
      <c r="L258" s="72"/>
      <c r="M258" s="72"/>
      <c r="N258" s="72"/>
      <c r="O258" s="72"/>
      <c r="P258" s="72"/>
      <c r="Q258" s="72"/>
      <c r="BV258" s="52"/>
      <c r="BW258" s="52"/>
      <c r="BX258" s="52"/>
      <c r="BY258" s="52"/>
      <c r="BZ258" s="52"/>
      <c r="CA258" s="52"/>
      <c r="CB258" s="52"/>
      <c r="CC258" s="52"/>
      <c r="CD258" s="52"/>
    </row>
    <row r="259" spans="7:82" x14ac:dyDescent="0.25">
      <c r="G259" s="30" t="s">
        <v>27</v>
      </c>
      <c r="H259" s="30" t="s">
        <v>26</v>
      </c>
      <c r="I259" s="30" t="s">
        <v>14</v>
      </c>
      <c r="J259" s="30" t="s">
        <v>15</v>
      </c>
      <c r="K259" s="80" t="s">
        <v>16</v>
      </c>
      <c r="L259" s="80" t="s">
        <v>17</v>
      </c>
      <c r="M259" s="80" t="s">
        <v>61</v>
      </c>
      <c r="N259" s="80" t="s">
        <v>18</v>
      </c>
      <c r="O259" s="81" t="s">
        <v>25</v>
      </c>
      <c r="P259" s="81" t="s">
        <v>19</v>
      </c>
      <c r="Q259" s="81" t="s">
        <v>20</v>
      </c>
      <c r="BV259" s="52"/>
      <c r="BW259" s="52"/>
      <c r="BX259" s="52"/>
      <c r="BY259" s="52"/>
      <c r="BZ259" s="52"/>
      <c r="CA259" s="52"/>
      <c r="CB259" s="52"/>
      <c r="CC259" s="52"/>
      <c r="CD259" s="52"/>
    </row>
    <row r="260" spans="7:82" x14ac:dyDescent="0.25">
      <c r="G260" s="30">
        <v>-0.32409677767867345</v>
      </c>
      <c r="H260" s="82">
        <v>588.63</v>
      </c>
      <c r="I260" s="50">
        <v>4.1666666666666664E-2</v>
      </c>
      <c r="J260" s="30">
        <v>2</v>
      </c>
      <c r="K260" s="81">
        <v>-2</v>
      </c>
      <c r="L260" s="81">
        <v>0.83</v>
      </c>
      <c r="M260" s="81">
        <v>0.75</v>
      </c>
      <c r="N260" s="80">
        <v>77</v>
      </c>
      <c r="O260" s="81">
        <v>85.28</v>
      </c>
      <c r="P260" s="81">
        <f t="shared" ref="P260:P283" si="64">((J260+K260)*L260+(78-O260)+(N260-85))*M260</f>
        <v>-11.46</v>
      </c>
      <c r="Q260" s="81">
        <f t="shared" ref="Q260:Q283" si="65">P260*H260*G260</f>
        <v>2186.2595683676723</v>
      </c>
      <c r="BV260" s="52"/>
      <c r="BW260" s="52"/>
      <c r="BX260" s="52"/>
      <c r="BY260" s="52"/>
      <c r="BZ260" s="52"/>
      <c r="CA260" s="52"/>
      <c r="CB260" s="52"/>
      <c r="CC260" s="52"/>
      <c r="CD260" s="52"/>
    </row>
    <row r="261" spans="7:82" x14ac:dyDescent="0.25">
      <c r="G261" s="30">
        <v>-0.32409677767867345</v>
      </c>
      <c r="H261" s="82">
        <v>588.63</v>
      </c>
      <c r="I261" s="50">
        <v>8.3333333333333329E-2</v>
      </c>
      <c r="J261" s="30">
        <v>0</v>
      </c>
      <c r="K261" s="81">
        <v>-2</v>
      </c>
      <c r="L261" s="81">
        <v>0.83</v>
      </c>
      <c r="M261" s="81">
        <v>0.75</v>
      </c>
      <c r="N261" s="80">
        <v>77</v>
      </c>
      <c r="O261" s="81">
        <v>84.74</v>
      </c>
      <c r="P261" s="81">
        <f t="shared" si="64"/>
        <v>-12.299999999999997</v>
      </c>
      <c r="Q261" s="81">
        <f t="shared" si="65"/>
        <v>2346.5089608134695</v>
      </c>
      <c r="BV261" s="52"/>
      <c r="BW261" s="52"/>
      <c r="BX261" s="52"/>
      <c r="BY261" s="52"/>
      <c r="BZ261" s="52"/>
      <c r="CA261" s="52"/>
      <c r="CB261" s="52"/>
      <c r="CC261" s="52"/>
      <c r="CD261" s="52"/>
    </row>
    <row r="262" spans="7:82" x14ac:dyDescent="0.25">
      <c r="G262" s="30">
        <v>-0.32409677767867345</v>
      </c>
      <c r="H262" s="82">
        <v>588.63</v>
      </c>
      <c r="I262" s="50">
        <v>0.125</v>
      </c>
      <c r="J262" s="30">
        <v>-2</v>
      </c>
      <c r="K262" s="81">
        <v>-2</v>
      </c>
      <c r="L262" s="81">
        <v>0.83</v>
      </c>
      <c r="M262" s="81">
        <v>0.75</v>
      </c>
      <c r="N262" s="80">
        <v>80.599999999999994</v>
      </c>
      <c r="O262" s="81">
        <v>84.02</v>
      </c>
      <c r="P262" s="81">
        <f t="shared" si="64"/>
        <v>-10.305000000000001</v>
      </c>
      <c r="Q262" s="81">
        <f t="shared" si="65"/>
        <v>1965.9166537547001</v>
      </c>
      <c r="BV262" s="52"/>
      <c r="BW262" s="52"/>
      <c r="BX262" s="52"/>
      <c r="BY262" s="52"/>
      <c r="BZ262" s="52"/>
      <c r="CA262" s="52"/>
      <c r="CB262" s="52"/>
      <c r="CC262" s="52"/>
      <c r="CD262" s="52"/>
    </row>
    <row r="263" spans="7:82" x14ac:dyDescent="0.25">
      <c r="G263" s="30">
        <v>-0.32409677767867345</v>
      </c>
      <c r="H263" s="82">
        <v>588.63</v>
      </c>
      <c r="I263" s="50">
        <v>0.16666666666666699</v>
      </c>
      <c r="J263" s="30">
        <v>-3</v>
      </c>
      <c r="K263" s="81">
        <v>-2</v>
      </c>
      <c r="L263" s="81">
        <v>0.83</v>
      </c>
      <c r="M263" s="81">
        <v>0.75</v>
      </c>
      <c r="N263" s="80">
        <v>78.8</v>
      </c>
      <c r="O263" s="81">
        <v>83.48</v>
      </c>
      <c r="P263" s="81">
        <f t="shared" si="64"/>
        <v>-11.872500000000004</v>
      </c>
      <c r="Q263" s="81">
        <f t="shared" si="65"/>
        <v>2264.9534664437342</v>
      </c>
      <c r="BV263" s="52"/>
      <c r="BW263" s="52"/>
      <c r="BX263" s="52"/>
      <c r="BY263" s="52"/>
      <c r="BZ263" s="52"/>
      <c r="CA263" s="52"/>
      <c r="CB263" s="52"/>
      <c r="CC263" s="52"/>
      <c r="CD263" s="52"/>
    </row>
    <row r="264" spans="7:82" x14ac:dyDescent="0.25">
      <c r="G264" s="30">
        <v>-0.32409677767867345</v>
      </c>
      <c r="H264" s="82">
        <v>588.63</v>
      </c>
      <c r="I264" s="50">
        <v>0.20833333333333401</v>
      </c>
      <c r="J264" s="30">
        <v>-4</v>
      </c>
      <c r="K264" s="81">
        <v>-2</v>
      </c>
      <c r="L264" s="81">
        <v>0.83</v>
      </c>
      <c r="M264" s="81">
        <v>0.75</v>
      </c>
      <c r="N264" s="80">
        <v>78.8</v>
      </c>
      <c r="O264" s="81">
        <v>83.3</v>
      </c>
      <c r="P264" s="81">
        <f t="shared" si="64"/>
        <v>-12.36</v>
      </c>
      <c r="Q264" s="81">
        <f t="shared" si="65"/>
        <v>2357.9553459881695</v>
      </c>
      <c r="BV264" s="52"/>
      <c r="BW264" s="52"/>
      <c r="BX264" s="52"/>
      <c r="BY264" s="52"/>
      <c r="BZ264" s="52"/>
      <c r="CA264" s="52"/>
      <c r="CB264" s="52"/>
      <c r="CC264" s="52"/>
      <c r="CD264" s="52"/>
    </row>
    <row r="265" spans="7:82" x14ac:dyDescent="0.25">
      <c r="G265" s="30">
        <v>-0.32409677767867345</v>
      </c>
      <c r="H265" s="82">
        <v>588.63</v>
      </c>
      <c r="I265" s="50">
        <v>0.25</v>
      </c>
      <c r="J265" s="30">
        <v>-4</v>
      </c>
      <c r="K265" s="81">
        <v>-2</v>
      </c>
      <c r="L265" s="81">
        <v>0.83</v>
      </c>
      <c r="M265" s="81">
        <v>0.75</v>
      </c>
      <c r="N265" s="80">
        <v>78.8</v>
      </c>
      <c r="O265" s="81">
        <v>83.3</v>
      </c>
      <c r="P265" s="81">
        <f t="shared" si="64"/>
        <v>-12.36</v>
      </c>
      <c r="Q265" s="81">
        <f t="shared" si="65"/>
        <v>2357.9553459881695</v>
      </c>
      <c r="BV265" s="52"/>
      <c r="BW265" s="52"/>
      <c r="BX265" s="52"/>
      <c r="BY265" s="52"/>
      <c r="BZ265" s="52"/>
      <c r="CA265" s="52"/>
      <c r="CB265" s="52"/>
      <c r="CC265" s="52"/>
      <c r="CD265" s="52"/>
    </row>
    <row r="266" spans="7:82" x14ac:dyDescent="0.25">
      <c r="G266" s="30">
        <v>-0.32409677767867345</v>
      </c>
      <c r="H266" s="82">
        <v>588.63</v>
      </c>
      <c r="I266" s="50">
        <v>0.29166666666666702</v>
      </c>
      <c r="J266" s="30">
        <v>-1</v>
      </c>
      <c r="K266" s="81">
        <v>-2</v>
      </c>
      <c r="L266" s="81">
        <v>0.83</v>
      </c>
      <c r="M266" s="81">
        <v>0.75</v>
      </c>
      <c r="N266" s="80">
        <v>78.8</v>
      </c>
      <c r="O266" s="81">
        <v>82.94</v>
      </c>
      <c r="P266" s="81">
        <f t="shared" si="64"/>
        <v>-10.2225</v>
      </c>
      <c r="Q266" s="81">
        <f t="shared" si="65"/>
        <v>1950.1778741394874</v>
      </c>
      <c r="BV266" s="52"/>
      <c r="BW266" s="52"/>
      <c r="BX266" s="52"/>
      <c r="BY266" s="52"/>
      <c r="BZ266" s="52"/>
      <c r="CA266" s="52"/>
      <c r="CB266" s="52"/>
      <c r="CC266" s="52"/>
      <c r="CD266" s="52"/>
    </row>
    <row r="267" spans="7:82" x14ac:dyDescent="0.25">
      <c r="G267" s="30">
        <v>-0.32409677767867345</v>
      </c>
      <c r="H267" s="82">
        <v>588.63</v>
      </c>
      <c r="I267" s="50">
        <v>0.33333333333333398</v>
      </c>
      <c r="J267" s="30">
        <v>9</v>
      </c>
      <c r="K267" s="81">
        <v>-2</v>
      </c>
      <c r="L267" s="81">
        <v>0.83</v>
      </c>
      <c r="M267" s="81">
        <v>0.75</v>
      </c>
      <c r="N267" s="80">
        <v>78.8</v>
      </c>
      <c r="O267" s="81">
        <v>84.56</v>
      </c>
      <c r="P267" s="81">
        <f t="shared" si="64"/>
        <v>-5.2125000000000039</v>
      </c>
      <c r="Q267" s="81">
        <f t="shared" si="65"/>
        <v>994.40471205205051</v>
      </c>
      <c r="BV267" s="52"/>
      <c r="BW267" s="52"/>
      <c r="BX267" s="52"/>
      <c r="BY267" s="52"/>
      <c r="BZ267" s="52"/>
      <c r="CA267" s="52"/>
      <c r="CB267" s="52"/>
      <c r="CC267" s="52"/>
      <c r="CD267" s="52"/>
    </row>
    <row r="268" spans="7:82" x14ac:dyDescent="0.25">
      <c r="G268" s="30">
        <v>-0.32409677767867345</v>
      </c>
      <c r="H268" s="82">
        <v>588.63</v>
      </c>
      <c r="I268" s="50">
        <v>0.375</v>
      </c>
      <c r="J268" s="30">
        <v>23</v>
      </c>
      <c r="K268" s="81">
        <v>-2</v>
      </c>
      <c r="L268" s="81">
        <v>0.83</v>
      </c>
      <c r="M268" s="81">
        <v>0.75</v>
      </c>
      <c r="N268" s="80">
        <v>78.8</v>
      </c>
      <c r="O268" s="81">
        <v>87.080000000000013</v>
      </c>
      <c r="P268" s="81">
        <f t="shared" si="64"/>
        <v>1.6124999999999883</v>
      </c>
      <c r="Q268" s="81">
        <f t="shared" si="65"/>
        <v>-307.62160157005633</v>
      </c>
      <c r="BV268" s="52"/>
      <c r="BW268" s="52"/>
      <c r="BX268" s="52"/>
      <c r="BY268" s="52"/>
      <c r="BZ268" s="52"/>
      <c r="CA268" s="52"/>
      <c r="CB268" s="52"/>
      <c r="CC268" s="52"/>
      <c r="CD268" s="52"/>
    </row>
    <row r="269" spans="7:82" x14ac:dyDescent="0.25">
      <c r="G269" s="30">
        <v>-0.32409677767867345</v>
      </c>
      <c r="H269" s="82">
        <v>588.63</v>
      </c>
      <c r="I269" s="50">
        <v>0.41666666666666702</v>
      </c>
      <c r="J269" s="30">
        <v>37</v>
      </c>
      <c r="K269" s="81">
        <v>-2</v>
      </c>
      <c r="L269" s="81">
        <v>0.83</v>
      </c>
      <c r="M269" s="81">
        <v>0.75</v>
      </c>
      <c r="N269" s="80">
        <v>87.8</v>
      </c>
      <c r="O269" s="81">
        <v>92.11999999999999</v>
      </c>
      <c r="P269" s="81">
        <f t="shared" si="64"/>
        <v>13.297500000000003</v>
      </c>
      <c r="Q269" s="81">
        <f t="shared" si="65"/>
        <v>-2536.8051143428556</v>
      </c>
      <c r="BV269" s="52"/>
      <c r="BW269" s="52"/>
      <c r="BX269" s="52"/>
      <c r="BY269" s="52"/>
      <c r="BZ269" s="52"/>
      <c r="CA269" s="52"/>
      <c r="CB269" s="52"/>
      <c r="CC269" s="52"/>
      <c r="CD269" s="52"/>
    </row>
    <row r="270" spans="7:82" x14ac:dyDescent="0.25">
      <c r="G270" s="30">
        <v>-0.32409677767867345</v>
      </c>
      <c r="H270" s="82">
        <v>588.63</v>
      </c>
      <c r="I270" s="50">
        <v>0.45833333333333398</v>
      </c>
      <c r="J270" s="30">
        <v>50</v>
      </c>
      <c r="K270" s="81">
        <v>-2</v>
      </c>
      <c r="L270" s="81">
        <v>0.83</v>
      </c>
      <c r="M270" s="81">
        <v>0.75</v>
      </c>
      <c r="N270" s="80">
        <v>91.4</v>
      </c>
      <c r="O270" s="81">
        <v>94.82</v>
      </c>
      <c r="P270" s="81">
        <f t="shared" si="64"/>
        <v>22.065000000000005</v>
      </c>
      <c r="Q270" s="81">
        <f t="shared" si="65"/>
        <v>-4209.4081479958713</v>
      </c>
      <c r="BV270" s="52"/>
      <c r="BW270" s="52"/>
      <c r="BX270" s="52"/>
      <c r="BY270" s="52"/>
      <c r="BZ270" s="52"/>
      <c r="CA270" s="52"/>
      <c r="CB270" s="52"/>
      <c r="CC270" s="52"/>
      <c r="CD270" s="52"/>
    </row>
    <row r="271" spans="7:82" x14ac:dyDescent="0.25">
      <c r="G271" s="30">
        <v>-0.32409677767867345</v>
      </c>
      <c r="H271" s="82">
        <v>588.63</v>
      </c>
      <c r="I271" s="50">
        <v>0.5</v>
      </c>
      <c r="J271" s="30">
        <v>62</v>
      </c>
      <c r="K271" s="81">
        <v>-2</v>
      </c>
      <c r="L271" s="81">
        <v>0.83</v>
      </c>
      <c r="M271" s="81">
        <v>0.75</v>
      </c>
      <c r="N271" s="80">
        <v>91.4</v>
      </c>
      <c r="O271" s="81">
        <v>96.080000000000013</v>
      </c>
      <c r="P271" s="81">
        <f t="shared" si="64"/>
        <v>28.589999999999993</v>
      </c>
      <c r="Q271" s="81">
        <f t="shared" si="65"/>
        <v>-5454.2025357444791</v>
      </c>
      <c r="BV271" s="52"/>
      <c r="BW271" s="52"/>
      <c r="BX271" s="52"/>
      <c r="BY271" s="52"/>
      <c r="BZ271" s="52"/>
      <c r="CA271" s="52"/>
      <c r="CB271" s="52"/>
      <c r="CC271" s="52"/>
      <c r="CD271" s="52"/>
    </row>
    <row r="272" spans="7:82" x14ac:dyDescent="0.25">
      <c r="G272" s="30">
        <v>-0.32409677767867345</v>
      </c>
      <c r="H272" s="82">
        <v>588.63</v>
      </c>
      <c r="I272" s="50">
        <v>0.54166666666666696</v>
      </c>
      <c r="J272" s="30">
        <v>71</v>
      </c>
      <c r="K272" s="81">
        <v>-2</v>
      </c>
      <c r="L272" s="81">
        <v>0.83</v>
      </c>
      <c r="M272" s="81">
        <v>0.75</v>
      </c>
      <c r="N272" s="80">
        <v>93.2</v>
      </c>
      <c r="O272" s="81">
        <v>93.56</v>
      </c>
      <c r="P272" s="81">
        <f t="shared" si="64"/>
        <v>37.432499999999997</v>
      </c>
      <c r="Q272" s="81">
        <f t="shared" si="65"/>
        <v>-7141.1135508658699</v>
      </c>
      <c r="BV272" s="52"/>
      <c r="BW272" s="52"/>
      <c r="BX272" s="52"/>
      <c r="BY272" s="52"/>
      <c r="BZ272" s="52"/>
      <c r="CA272" s="52"/>
      <c r="CB272" s="52"/>
      <c r="CC272" s="52"/>
      <c r="CD272" s="52"/>
    </row>
    <row r="273" spans="5:82" x14ac:dyDescent="0.25">
      <c r="G273" s="30">
        <v>-0.32409677767867345</v>
      </c>
      <c r="H273" s="82">
        <v>588.63</v>
      </c>
      <c r="I273" s="50">
        <v>0.58333333333333404</v>
      </c>
      <c r="J273" s="30">
        <v>77</v>
      </c>
      <c r="K273" s="81">
        <v>-2</v>
      </c>
      <c r="L273" s="81">
        <v>0.83</v>
      </c>
      <c r="M273" s="81">
        <v>0.75</v>
      </c>
      <c r="N273" s="80">
        <v>95</v>
      </c>
      <c r="O273" s="81">
        <v>96.080000000000013</v>
      </c>
      <c r="P273" s="81">
        <f t="shared" si="64"/>
        <v>40.627499999999991</v>
      </c>
      <c r="Q273" s="81">
        <f t="shared" si="65"/>
        <v>-7750.6335614186364</v>
      </c>
      <c r="BV273" s="52"/>
      <c r="BW273" s="52"/>
      <c r="BX273" s="52"/>
      <c r="BY273" s="52"/>
      <c r="BZ273" s="52"/>
      <c r="CA273" s="52"/>
      <c r="CB273" s="52"/>
      <c r="CC273" s="52"/>
      <c r="CD273" s="52"/>
    </row>
    <row r="274" spans="5:82" x14ac:dyDescent="0.25">
      <c r="G274" s="30">
        <v>-0.32409677767867345</v>
      </c>
      <c r="H274" s="82">
        <v>588.63</v>
      </c>
      <c r="I274" s="50">
        <v>0.625</v>
      </c>
      <c r="J274" s="30">
        <v>78</v>
      </c>
      <c r="K274" s="81">
        <v>-2</v>
      </c>
      <c r="L274" s="81">
        <v>0.83</v>
      </c>
      <c r="M274" s="81">
        <v>0.75</v>
      </c>
      <c r="N274" s="80">
        <v>95</v>
      </c>
      <c r="O274" s="81">
        <v>95.18</v>
      </c>
      <c r="P274" s="81">
        <f t="shared" si="64"/>
        <v>41.924999999999997</v>
      </c>
      <c r="Q274" s="81">
        <f t="shared" si="65"/>
        <v>-7998.1616408215214</v>
      </c>
      <c r="BV274" s="52"/>
      <c r="BW274" s="52"/>
      <c r="BX274" s="52"/>
      <c r="BY274" s="52"/>
      <c r="BZ274" s="52"/>
      <c r="CA274" s="52"/>
      <c r="CB274" s="52"/>
      <c r="CC274" s="52"/>
      <c r="CD274" s="52"/>
    </row>
    <row r="275" spans="5:82" x14ac:dyDescent="0.25">
      <c r="G275" s="30">
        <v>-0.32409677767867345</v>
      </c>
      <c r="H275" s="82">
        <v>588.63</v>
      </c>
      <c r="I275" s="50">
        <v>0.66666666666666696</v>
      </c>
      <c r="J275" s="30">
        <v>74</v>
      </c>
      <c r="K275" s="81">
        <v>-2</v>
      </c>
      <c r="L275" s="81">
        <v>0.83</v>
      </c>
      <c r="M275" s="81">
        <v>0.75</v>
      </c>
      <c r="N275" s="80">
        <v>91.4</v>
      </c>
      <c r="O275" s="81">
        <v>93.919999999999987</v>
      </c>
      <c r="P275" s="81">
        <f t="shared" si="64"/>
        <v>37.680000000000014</v>
      </c>
      <c r="Q275" s="81">
        <f t="shared" si="65"/>
        <v>-7188.329889711511</v>
      </c>
      <c r="BV275" s="52"/>
      <c r="BW275" s="52"/>
      <c r="BX275" s="52"/>
      <c r="BY275" s="52"/>
      <c r="BZ275" s="52"/>
      <c r="CA275" s="52"/>
      <c r="CB275" s="52"/>
      <c r="CC275" s="52"/>
      <c r="CD275" s="52"/>
    </row>
    <row r="276" spans="5:82" x14ac:dyDescent="0.25">
      <c r="G276" s="30">
        <v>-0.32409677767867345</v>
      </c>
      <c r="H276" s="82">
        <v>588.63</v>
      </c>
      <c r="I276" s="50">
        <v>0.70833333333333404</v>
      </c>
      <c r="J276" s="30">
        <v>67</v>
      </c>
      <c r="K276" s="81">
        <v>-2</v>
      </c>
      <c r="L276" s="81">
        <v>0.83</v>
      </c>
      <c r="M276" s="81">
        <v>0.75</v>
      </c>
      <c r="N276" s="80">
        <v>87.8</v>
      </c>
      <c r="O276" s="81">
        <v>90.86</v>
      </c>
      <c r="P276" s="81">
        <f t="shared" si="64"/>
        <v>32.917499999999997</v>
      </c>
      <c r="Q276" s="81">
        <f t="shared" si="65"/>
        <v>-6279.7730664697056</v>
      </c>
      <c r="BV276" s="52"/>
      <c r="BW276" s="52"/>
      <c r="BX276" s="52"/>
      <c r="BY276" s="52"/>
      <c r="BZ276" s="52"/>
      <c r="CA276" s="52"/>
      <c r="CB276" s="52"/>
      <c r="CC276" s="52"/>
      <c r="CD276" s="52"/>
    </row>
    <row r="277" spans="5:82" x14ac:dyDescent="0.25">
      <c r="G277" s="30">
        <v>-0.32409677767867345</v>
      </c>
      <c r="H277" s="82">
        <v>588.63</v>
      </c>
      <c r="I277" s="50">
        <v>0.75</v>
      </c>
      <c r="J277" s="30">
        <v>56</v>
      </c>
      <c r="K277" s="81">
        <v>-2</v>
      </c>
      <c r="L277" s="81">
        <v>0.83</v>
      </c>
      <c r="M277" s="81">
        <v>0.75</v>
      </c>
      <c r="N277" s="80">
        <v>84.2</v>
      </c>
      <c r="O277" s="81">
        <v>89.06</v>
      </c>
      <c r="P277" s="81">
        <f t="shared" si="64"/>
        <v>24.72</v>
      </c>
      <c r="Q277" s="81">
        <f t="shared" si="65"/>
        <v>-4715.910691976339</v>
      </c>
      <c r="BV277" s="52"/>
      <c r="BW277" s="52"/>
      <c r="BX277" s="52"/>
      <c r="BY277" s="52"/>
      <c r="BZ277" s="52"/>
      <c r="CA277" s="52"/>
      <c r="CB277" s="52"/>
      <c r="CC277" s="52"/>
      <c r="CD277" s="52"/>
    </row>
    <row r="278" spans="5:82" x14ac:dyDescent="0.25">
      <c r="G278" s="30">
        <v>-0.32409677767867345</v>
      </c>
      <c r="H278" s="82">
        <v>588.63</v>
      </c>
      <c r="I278" s="50">
        <v>0.79166666666666696</v>
      </c>
      <c r="J278" s="30">
        <v>42</v>
      </c>
      <c r="K278" s="81">
        <v>-2</v>
      </c>
      <c r="L278" s="81">
        <v>0.83</v>
      </c>
      <c r="M278" s="81">
        <v>0.75</v>
      </c>
      <c r="N278" s="80">
        <v>84.2</v>
      </c>
      <c r="O278" s="81">
        <v>87.8</v>
      </c>
      <c r="P278" s="81">
        <f t="shared" si="64"/>
        <v>16.950000000000003</v>
      </c>
      <c r="Q278" s="81">
        <f t="shared" si="65"/>
        <v>-3233.6038118527094</v>
      </c>
      <c r="BV278" s="52"/>
      <c r="BW278" s="52"/>
      <c r="BX278" s="52"/>
      <c r="BY278" s="52"/>
      <c r="BZ278" s="52"/>
      <c r="CA278" s="52"/>
      <c r="CB278" s="52"/>
      <c r="CC278" s="52"/>
      <c r="CD278" s="52"/>
    </row>
    <row r="279" spans="5:82" x14ac:dyDescent="0.25">
      <c r="G279" s="30">
        <v>-0.32409677767867345</v>
      </c>
      <c r="H279" s="82">
        <v>588.63</v>
      </c>
      <c r="I279" s="50">
        <v>0.83333333333333404</v>
      </c>
      <c r="J279" s="30">
        <v>28</v>
      </c>
      <c r="K279" s="81">
        <v>-2</v>
      </c>
      <c r="L279" s="81">
        <v>0.83</v>
      </c>
      <c r="M279" s="81">
        <v>0.75</v>
      </c>
      <c r="N279" s="80">
        <v>82.4</v>
      </c>
      <c r="O279" s="81">
        <v>87.080000000000013</v>
      </c>
      <c r="P279" s="81">
        <f t="shared" si="64"/>
        <v>7.4249999999999936</v>
      </c>
      <c r="Q279" s="81">
        <f t="shared" si="65"/>
        <v>-1416.4901653691054</v>
      </c>
      <c r="BV279" s="52"/>
      <c r="BW279" s="52"/>
      <c r="BX279" s="52"/>
      <c r="BY279" s="52"/>
      <c r="BZ279" s="52"/>
      <c r="CA279" s="52"/>
      <c r="CB279" s="52"/>
      <c r="CC279" s="52"/>
      <c r="CD279" s="52"/>
    </row>
    <row r="280" spans="5:82" x14ac:dyDescent="0.25">
      <c r="G280" s="30">
        <v>-0.32409677767867345</v>
      </c>
      <c r="H280" s="82">
        <v>588.63</v>
      </c>
      <c r="I280" s="50">
        <v>0.875</v>
      </c>
      <c r="J280" s="30">
        <v>18</v>
      </c>
      <c r="K280" s="81">
        <v>-2</v>
      </c>
      <c r="L280" s="81">
        <v>0.83</v>
      </c>
      <c r="M280" s="81">
        <v>0.75</v>
      </c>
      <c r="N280" s="80">
        <v>82.4</v>
      </c>
      <c r="O280" s="81">
        <v>86.36</v>
      </c>
      <c r="P280" s="81">
        <f t="shared" si="64"/>
        <v>1.7400000000000042</v>
      </c>
      <c r="Q280" s="81">
        <f t="shared" si="65"/>
        <v>-331.94517006629655</v>
      </c>
      <c r="BV280" s="52"/>
      <c r="BW280" s="52"/>
      <c r="BX280" s="52"/>
      <c r="BY280" s="52"/>
      <c r="BZ280" s="52"/>
      <c r="CA280" s="52"/>
      <c r="CB280" s="52"/>
      <c r="CC280" s="52"/>
      <c r="CD280" s="52"/>
    </row>
    <row r="281" spans="5:82" x14ac:dyDescent="0.25">
      <c r="G281" s="30">
        <v>-0.32409677767867345</v>
      </c>
      <c r="H281" s="82">
        <v>588.63</v>
      </c>
      <c r="I281" s="50">
        <v>0.91666666666666696</v>
      </c>
      <c r="J281" s="30">
        <v>12</v>
      </c>
      <c r="K281" s="81">
        <v>-2</v>
      </c>
      <c r="L281" s="81">
        <v>0.83</v>
      </c>
      <c r="M281" s="81">
        <v>0.75</v>
      </c>
      <c r="N281" s="80">
        <v>82.4</v>
      </c>
      <c r="O281" s="81">
        <v>85.460000000000008</v>
      </c>
      <c r="P281" s="81">
        <f t="shared" si="64"/>
        <v>-1.3200000000000025</v>
      </c>
      <c r="Q281" s="81">
        <f t="shared" si="65"/>
        <v>251.82047384339722</v>
      </c>
      <c r="BV281" s="52"/>
      <c r="BW281" s="52"/>
      <c r="BX281" s="52"/>
      <c r="BY281" s="52"/>
      <c r="BZ281" s="52"/>
      <c r="CA281" s="52"/>
      <c r="CB281" s="52"/>
      <c r="CC281" s="52"/>
      <c r="CD281" s="52"/>
    </row>
    <row r="282" spans="5:82" x14ac:dyDescent="0.25">
      <c r="G282" s="30">
        <v>-0.32409677767867345</v>
      </c>
      <c r="H282" s="82">
        <v>588.63</v>
      </c>
      <c r="I282" s="50">
        <v>0.95833333333333404</v>
      </c>
      <c r="J282" s="30">
        <v>8</v>
      </c>
      <c r="K282" s="81">
        <v>-2</v>
      </c>
      <c r="L282" s="81">
        <v>0.83</v>
      </c>
      <c r="M282" s="81">
        <v>0.75</v>
      </c>
      <c r="N282" s="80">
        <v>84.2</v>
      </c>
      <c r="O282" s="81">
        <v>85.1</v>
      </c>
      <c r="P282" s="81">
        <f t="shared" si="64"/>
        <v>-2.1899999999999942</v>
      </c>
      <c r="Q282" s="81">
        <f t="shared" si="65"/>
        <v>417.79305887654351</v>
      </c>
      <c r="BV282" s="52"/>
      <c r="BW282" s="52"/>
      <c r="BX282" s="52"/>
      <c r="BY282" s="52"/>
      <c r="BZ282" s="52"/>
      <c r="CA282" s="52"/>
      <c r="CB282" s="52"/>
      <c r="CC282" s="52"/>
      <c r="CD282" s="52"/>
    </row>
    <row r="283" spans="5:82" x14ac:dyDescent="0.25">
      <c r="G283" s="30">
        <v>-0.32409677767867345</v>
      </c>
      <c r="H283" s="82">
        <v>588.63</v>
      </c>
      <c r="I283" s="50">
        <v>1</v>
      </c>
      <c r="J283" s="30">
        <v>5</v>
      </c>
      <c r="K283" s="81">
        <v>-2</v>
      </c>
      <c r="L283" s="81">
        <v>0.83</v>
      </c>
      <c r="M283" s="81">
        <v>0.75</v>
      </c>
      <c r="N283" s="80">
        <v>84.2</v>
      </c>
      <c r="O283" s="81">
        <v>85.1</v>
      </c>
      <c r="P283" s="81">
        <f t="shared" si="64"/>
        <v>-4.0574999999999939</v>
      </c>
      <c r="Q283" s="81">
        <f t="shared" si="65"/>
        <v>774.06179743907649</v>
      </c>
      <c r="BV283" s="52"/>
      <c r="BW283" s="52"/>
      <c r="BX283" s="52"/>
      <c r="BY283" s="52"/>
      <c r="BZ283" s="52"/>
      <c r="CA283" s="52"/>
      <c r="CB283" s="52"/>
      <c r="CC283" s="52"/>
      <c r="CD283" s="52"/>
    </row>
    <row r="284" spans="5:82" x14ac:dyDescent="0.25">
      <c r="E284" s="51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60"/>
      <c r="Q284" s="60"/>
      <c r="BV284" s="52"/>
      <c r="BW284" s="52"/>
      <c r="BX284" s="52"/>
      <c r="BY284" s="52"/>
      <c r="BZ284" s="52"/>
      <c r="CA284" s="52"/>
      <c r="CB284" s="52"/>
      <c r="CC284" s="52"/>
      <c r="CD284" s="52"/>
    </row>
    <row r="285" spans="5:82" x14ac:dyDescent="0.25">
      <c r="E285" s="51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60"/>
      <c r="Q285" s="60"/>
      <c r="BV285" s="52"/>
      <c r="BW285" s="52"/>
      <c r="BX285" s="52"/>
      <c r="BY285" s="52"/>
      <c r="BZ285" s="52"/>
      <c r="CA285" s="52"/>
      <c r="CB285" s="52"/>
      <c r="CC285" s="52"/>
      <c r="CD285" s="52"/>
    </row>
    <row r="286" spans="5:82" x14ac:dyDescent="0.25">
      <c r="E286" s="51"/>
      <c r="F286" s="52"/>
      <c r="G286" s="52"/>
      <c r="H286" s="52"/>
      <c r="I286" s="52"/>
      <c r="J286" s="52"/>
      <c r="K286" s="51"/>
      <c r="L286" s="71"/>
      <c r="M286" s="71"/>
      <c r="N286" s="71"/>
      <c r="O286" s="71"/>
      <c r="P286" s="71"/>
      <c r="Q286" s="71"/>
      <c r="BV286" s="52"/>
      <c r="BW286" s="52"/>
      <c r="BX286" s="52"/>
      <c r="BY286" s="52"/>
      <c r="BZ286" s="52"/>
      <c r="CA286" s="52"/>
      <c r="CB286" s="52"/>
      <c r="CC286" s="52"/>
      <c r="CD286" s="52"/>
    </row>
    <row r="287" spans="5:82" x14ac:dyDescent="0.25">
      <c r="K287" s="72" t="s">
        <v>65</v>
      </c>
      <c r="L287" s="72"/>
      <c r="M287" s="72"/>
      <c r="N287" s="72"/>
      <c r="O287" s="72"/>
      <c r="P287" s="72"/>
      <c r="Q287" s="72"/>
      <c r="BV287" s="52"/>
      <c r="BW287" s="52"/>
      <c r="BX287" s="52"/>
      <c r="BY287" s="52"/>
      <c r="BZ287" s="52"/>
      <c r="CA287" s="52"/>
      <c r="CB287" s="52"/>
      <c r="CC287" s="52"/>
      <c r="CD287" s="52"/>
    </row>
    <row r="288" spans="5:82" x14ac:dyDescent="0.25">
      <c r="G288" s="30" t="s">
        <v>27</v>
      </c>
      <c r="H288" s="30" t="s">
        <v>26</v>
      </c>
      <c r="I288" s="30" t="s">
        <v>14</v>
      </c>
      <c r="J288" s="30" t="s">
        <v>15</v>
      </c>
      <c r="K288" s="80" t="s">
        <v>16</v>
      </c>
      <c r="L288" s="80" t="s">
        <v>17</v>
      </c>
      <c r="M288" s="80" t="s">
        <v>61</v>
      </c>
      <c r="N288" s="80" t="s">
        <v>18</v>
      </c>
      <c r="O288" s="81" t="s">
        <v>25</v>
      </c>
      <c r="P288" s="81" t="s">
        <v>19</v>
      </c>
      <c r="Q288" s="81" t="s">
        <v>20</v>
      </c>
      <c r="BV288" s="52"/>
      <c r="BW288" s="52"/>
      <c r="BX288" s="52"/>
      <c r="BY288" s="52"/>
      <c r="BZ288" s="52"/>
      <c r="CA288" s="52"/>
      <c r="CB288" s="52"/>
      <c r="CC288" s="52"/>
      <c r="CD288" s="52"/>
    </row>
    <row r="289" spans="7:82" x14ac:dyDescent="0.25">
      <c r="G289" s="30">
        <v>0.23094688221709006</v>
      </c>
      <c r="H289" s="64">
        <v>72.284999999999997</v>
      </c>
      <c r="I289" s="50">
        <v>4.1666666666666664E-2</v>
      </c>
      <c r="J289" s="30">
        <v>2</v>
      </c>
      <c r="K289" s="81">
        <v>-1</v>
      </c>
      <c r="L289" s="81">
        <v>0.83</v>
      </c>
      <c r="M289" s="81">
        <v>0.75</v>
      </c>
      <c r="N289" s="80">
        <v>77</v>
      </c>
      <c r="O289" s="81">
        <v>85.28</v>
      </c>
      <c r="P289" s="81">
        <f t="shared" ref="P289:P312" si="66">((J289+K289)*L289+(78-O289)+(N289-85))*M289</f>
        <v>-10.8375</v>
      </c>
      <c r="Q289" s="81">
        <f t="shared" ref="Q289:Q312" si="67">P289*H289*G289</f>
        <v>-180.92117494226326</v>
      </c>
      <c r="BV289" s="52"/>
      <c r="BW289" s="52"/>
      <c r="BX289" s="52"/>
      <c r="BY289" s="52"/>
      <c r="BZ289" s="52"/>
      <c r="CA289" s="52"/>
      <c r="CB289" s="52"/>
      <c r="CC289" s="52"/>
      <c r="CD289" s="52"/>
    </row>
    <row r="290" spans="7:82" x14ac:dyDescent="0.25">
      <c r="G290" s="30">
        <v>0.23094688221709006</v>
      </c>
      <c r="H290" s="64">
        <v>72.284999999999997</v>
      </c>
      <c r="I290" s="50">
        <v>8.3333333333333329E-2</v>
      </c>
      <c r="J290" s="30">
        <v>0</v>
      </c>
      <c r="K290" s="81">
        <v>-1</v>
      </c>
      <c r="L290" s="81">
        <v>0.83</v>
      </c>
      <c r="M290" s="81">
        <v>0.75</v>
      </c>
      <c r="N290" s="80">
        <v>77</v>
      </c>
      <c r="O290" s="81">
        <v>84.74</v>
      </c>
      <c r="P290" s="81">
        <f t="shared" si="66"/>
        <v>-11.677499999999997</v>
      </c>
      <c r="Q290" s="81">
        <f t="shared" si="67"/>
        <v>-194.94413106235558</v>
      </c>
      <c r="BV290" s="52"/>
      <c r="BW290" s="52"/>
      <c r="BX290" s="52"/>
      <c r="BY290" s="52"/>
      <c r="BZ290" s="52"/>
      <c r="CA290" s="52"/>
      <c r="CB290" s="52"/>
      <c r="CC290" s="52"/>
      <c r="CD290" s="52"/>
    </row>
    <row r="291" spans="7:82" x14ac:dyDescent="0.25">
      <c r="G291" s="30">
        <v>0.23094688221709006</v>
      </c>
      <c r="H291" s="64">
        <v>72.284999999999997</v>
      </c>
      <c r="I291" s="50">
        <v>0.125</v>
      </c>
      <c r="J291" s="30">
        <v>-2</v>
      </c>
      <c r="K291" s="81">
        <v>-1</v>
      </c>
      <c r="L291" s="81">
        <v>0.83</v>
      </c>
      <c r="M291" s="81">
        <v>0.75</v>
      </c>
      <c r="N291" s="80">
        <v>80.599999999999994</v>
      </c>
      <c r="O291" s="81">
        <v>84.02</v>
      </c>
      <c r="P291" s="81">
        <f t="shared" si="66"/>
        <v>-9.682500000000001</v>
      </c>
      <c r="Q291" s="81">
        <f t="shared" si="67"/>
        <v>-161.63961027713626</v>
      </c>
      <c r="BV291" s="52"/>
      <c r="BW291" s="52"/>
      <c r="BX291" s="52"/>
      <c r="BY291" s="52"/>
      <c r="BZ291" s="52"/>
      <c r="CA291" s="52"/>
      <c r="CB291" s="52"/>
      <c r="CC291" s="52"/>
      <c r="CD291" s="52"/>
    </row>
    <row r="292" spans="7:82" x14ac:dyDescent="0.25">
      <c r="G292" s="30">
        <v>0.23094688221709006</v>
      </c>
      <c r="H292" s="64">
        <v>72.284999999999997</v>
      </c>
      <c r="I292" s="50">
        <v>0.16666666666666699</v>
      </c>
      <c r="J292" s="30">
        <v>-3</v>
      </c>
      <c r="K292" s="81">
        <v>-1</v>
      </c>
      <c r="L292" s="81">
        <v>0.83</v>
      </c>
      <c r="M292" s="81">
        <v>0.75</v>
      </c>
      <c r="N292" s="80">
        <v>78.8</v>
      </c>
      <c r="O292" s="81">
        <v>83.48</v>
      </c>
      <c r="P292" s="81">
        <f t="shared" si="66"/>
        <v>-11.250000000000005</v>
      </c>
      <c r="Q292" s="81">
        <f t="shared" si="67"/>
        <v>-187.80744803695157</v>
      </c>
      <c r="BV292" s="52"/>
      <c r="BW292" s="52"/>
      <c r="BX292" s="52"/>
      <c r="BY292" s="52"/>
      <c r="BZ292" s="52"/>
      <c r="CA292" s="52"/>
      <c r="CB292" s="52"/>
      <c r="CC292" s="52"/>
      <c r="CD292" s="52"/>
    </row>
    <row r="293" spans="7:82" x14ac:dyDescent="0.25">
      <c r="G293" s="30">
        <v>0.23094688221709006</v>
      </c>
      <c r="H293" s="64">
        <v>72.284999999999997</v>
      </c>
      <c r="I293" s="50">
        <v>0.20833333333333401</v>
      </c>
      <c r="J293" s="30">
        <v>-4</v>
      </c>
      <c r="K293" s="81">
        <v>-1</v>
      </c>
      <c r="L293" s="81">
        <v>0.83</v>
      </c>
      <c r="M293" s="81">
        <v>0.75</v>
      </c>
      <c r="N293" s="80">
        <v>78.8</v>
      </c>
      <c r="O293" s="81">
        <v>83.3</v>
      </c>
      <c r="P293" s="81">
        <f t="shared" si="66"/>
        <v>-11.737499999999999</v>
      </c>
      <c r="Q293" s="81">
        <f t="shared" si="67"/>
        <v>-195.94577078521937</v>
      </c>
      <c r="BV293" s="52"/>
      <c r="BW293" s="52"/>
      <c r="BX293" s="52"/>
      <c r="BY293" s="52"/>
      <c r="BZ293" s="52"/>
      <c r="CA293" s="52"/>
      <c r="CB293" s="52"/>
      <c r="CC293" s="52"/>
      <c r="CD293" s="52"/>
    </row>
    <row r="294" spans="7:82" x14ac:dyDescent="0.25">
      <c r="G294" s="30">
        <v>0.23094688221709006</v>
      </c>
      <c r="H294" s="64">
        <v>72.284999999999997</v>
      </c>
      <c r="I294" s="50">
        <v>0.25</v>
      </c>
      <c r="J294" s="30">
        <v>-4</v>
      </c>
      <c r="K294" s="81">
        <v>-1</v>
      </c>
      <c r="L294" s="81">
        <v>0.83</v>
      </c>
      <c r="M294" s="81">
        <v>0.75</v>
      </c>
      <c r="N294" s="80">
        <v>78.8</v>
      </c>
      <c r="O294" s="81">
        <v>83.3</v>
      </c>
      <c r="P294" s="81">
        <f t="shared" si="66"/>
        <v>-11.737499999999999</v>
      </c>
      <c r="Q294" s="81">
        <f t="shared" si="67"/>
        <v>-195.94577078521937</v>
      </c>
      <c r="BV294" s="52"/>
      <c r="BW294" s="52"/>
      <c r="BX294" s="52"/>
      <c r="BY294" s="52"/>
      <c r="BZ294" s="52"/>
      <c r="CA294" s="52"/>
      <c r="CB294" s="52"/>
      <c r="CC294" s="52"/>
      <c r="CD294" s="52"/>
    </row>
    <row r="295" spans="7:82" x14ac:dyDescent="0.25">
      <c r="G295" s="30">
        <v>0.23094688221709006</v>
      </c>
      <c r="H295" s="64">
        <v>72.284999999999997</v>
      </c>
      <c r="I295" s="50">
        <v>0.29166666666666702</v>
      </c>
      <c r="J295" s="30">
        <v>-1</v>
      </c>
      <c r="K295" s="81">
        <v>-1</v>
      </c>
      <c r="L295" s="81">
        <v>0.83</v>
      </c>
      <c r="M295" s="81">
        <v>0.75</v>
      </c>
      <c r="N295" s="80">
        <v>78.8</v>
      </c>
      <c r="O295" s="81">
        <v>82.94</v>
      </c>
      <c r="P295" s="81">
        <f t="shared" si="66"/>
        <v>-9.6000000000000014</v>
      </c>
      <c r="Q295" s="81">
        <f t="shared" si="67"/>
        <v>-160.26235565819863</v>
      </c>
      <c r="BV295" s="52"/>
      <c r="BW295" s="52"/>
      <c r="BX295" s="52"/>
      <c r="BY295" s="52"/>
      <c r="BZ295" s="52"/>
      <c r="CA295" s="52"/>
      <c r="CB295" s="52"/>
      <c r="CC295" s="52"/>
      <c r="CD295" s="52"/>
    </row>
    <row r="296" spans="7:82" x14ac:dyDescent="0.25">
      <c r="G296" s="30">
        <v>0.23094688221709006</v>
      </c>
      <c r="H296" s="64">
        <v>72.284999999999997</v>
      </c>
      <c r="I296" s="50">
        <v>0.33333333333333398</v>
      </c>
      <c r="J296" s="30">
        <v>9</v>
      </c>
      <c r="K296" s="81">
        <v>-1</v>
      </c>
      <c r="L296" s="81">
        <v>0.83</v>
      </c>
      <c r="M296" s="81">
        <v>0.75</v>
      </c>
      <c r="N296" s="80">
        <v>78.8</v>
      </c>
      <c r="O296" s="81">
        <v>84.56</v>
      </c>
      <c r="P296" s="81">
        <f t="shared" si="66"/>
        <v>-4.5900000000000043</v>
      </c>
      <c r="Q296" s="81">
        <f t="shared" si="67"/>
        <v>-76.625438799076278</v>
      </c>
      <c r="BV296" s="52"/>
      <c r="BW296" s="52"/>
      <c r="BX296" s="52"/>
      <c r="BY296" s="52"/>
      <c r="BZ296" s="52"/>
      <c r="CA296" s="52"/>
      <c r="CB296" s="52"/>
      <c r="CC296" s="52"/>
      <c r="CD296" s="52"/>
    </row>
    <row r="297" spans="7:82" x14ac:dyDescent="0.25">
      <c r="G297" s="30">
        <v>0.23094688221709006</v>
      </c>
      <c r="H297" s="64">
        <v>72.284999999999997</v>
      </c>
      <c r="I297" s="50">
        <v>0.375</v>
      </c>
      <c r="J297" s="30">
        <v>23</v>
      </c>
      <c r="K297" s="81">
        <v>-1</v>
      </c>
      <c r="L297" s="81">
        <v>0.83</v>
      </c>
      <c r="M297" s="81">
        <v>0.75</v>
      </c>
      <c r="N297" s="80">
        <v>78.8</v>
      </c>
      <c r="O297" s="81">
        <v>87.080000000000013</v>
      </c>
      <c r="P297" s="81">
        <f t="shared" si="66"/>
        <v>2.234999999999987</v>
      </c>
      <c r="Q297" s="81">
        <f t="shared" si="67"/>
        <v>37.311079676674147</v>
      </c>
      <c r="BV297" s="52"/>
      <c r="BW297" s="52"/>
      <c r="BX297" s="52"/>
      <c r="BY297" s="52"/>
      <c r="BZ297" s="52"/>
      <c r="CA297" s="52"/>
      <c r="CB297" s="52"/>
      <c r="CC297" s="52"/>
      <c r="CD297" s="52"/>
    </row>
    <row r="298" spans="7:82" x14ac:dyDescent="0.25">
      <c r="G298" s="30">
        <v>0.23094688221709006</v>
      </c>
      <c r="H298" s="64">
        <v>72.284999999999997</v>
      </c>
      <c r="I298" s="50">
        <v>0.41666666666666702</v>
      </c>
      <c r="J298" s="30">
        <v>37</v>
      </c>
      <c r="K298" s="81">
        <v>-1</v>
      </c>
      <c r="L298" s="81">
        <v>0.83</v>
      </c>
      <c r="M298" s="81">
        <v>0.75</v>
      </c>
      <c r="N298" s="80">
        <v>87.8</v>
      </c>
      <c r="O298" s="81">
        <v>92.11999999999999</v>
      </c>
      <c r="P298" s="81">
        <f t="shared" si="66"/>
        <v>13.920000000000005</v>
      </c>
      <c r="Q298" s="81">
        <f t="shared" si="67"/>
        <v>232.38041570438804</v>
      </c>
      <c r="BV298" s="52"/>
      <c r="BW298" s="52"/>
      <c r="BX298" s="52"/>
      <c r="BY298" s="52"/>
      <c r="BZ298" s="52"/>
      <c r="CA298" s="52"/>
      <c r="CB298" s="52"/>
      <c r="CC298" s="52"/>
      <c r="CD298" s="52"/>
    </row>
    <row r="299" spans="7:82" x14ac:dyDescent="0.25">
      <c r="G299" s="30">
        <v>0.23094688221709006</v>
      </c>
      <c r="H299" s="64">
        <v>72.284999999999997</v>
      </c>
      <c r="I299" s="50">
        <v>0.45833333333333398</v>
      </c>
      <c r="J299" s="30">
        <v>50</v>
      </c>
      <c r="K299" s="81">
        <v>-1</v>
      </c>
      <c r="L299" s="81">
        <v>0.83</v>
      </c>
      <c r="M299" s="81">
        <v>0.75</v>
      </c>
      <c r="N299" s="80">
        <v>91.4</v>
      </c>
      <c r="O299" s="81">
        <v>94.82</v>
      </c>
      <c r="P299" s="81">
        <f t="shared" si="66"/>
        <v>22.687500000000007</v>
      </c>
      <c r="Q299" s="81">
        <f t="shared" si="67"/>
        <v>378.74502020785224</v>
      </c>
      <c r="BV299" s="52"/>
      <c r="BW299" s="52"/>
      <c r="BX299" s="52"/>
      <c r="BY299" s="52"/>
      <c r="BZ299" s="52"/>
      <c r="CA299" s="52"/>
      <c r="CB299" s="52"/>
      <c r="CC299" s="52"/>
      <c r="CD299" s="52"/>
    </row>
    <row r="300" spans="7:82" x14ac:dyDescent="0.25">
      <c r="G300" s="30">
        <v>0.23094688221709006</v>
      </c>
      <c r="H300" s="64">
        <v>72.284999999999997</v>
      </c>
      <c r="I300" s="50">
        <v>0.5</v>
      </c>
      <c r="J300" s="30">
        <v>62</v>
      </c>
      <c r="K300" s="81">
        <v>-1</v>
      </c>
      <c r="L300" s="81">
        <v>0.83</v>
      </c>
      <c r="M300" s="81">
        <v>0.75</v>
      </c>
      <c r="N300" s="80">
        <v>91.4</v>
      </c>
      <c r="O300" s="81">
        <v>96.080000000000013</v>
      </c>
      <c r="P300" s="81">
        <f t="shared" si="66"/>
        <v>29.212499999999991</v>
      </c>
      <c r="Q300" s="81">
        <f t="shared" si="67"/>
        <v>487.67334006928394</v>
      </c>
      <c r="BV300" s="52"/>
      <c r="BW300" s="52"/>
      <c r="BX300" s="52"/>
      <c r="BY300" s="52"/>
      <c r="BZ300" s="52"/>
      <c r="CA300" s="52"/>
      <c r="CB300" s="52"/>
      <c r="CC300" s="52"/>
      <c r="CD300" s="52"/>
    </row>
    <row r="301" spans="7:82" x14ac:dyDescent="0.25">
      <c r="G301" s="30">
        <v>0.23094688221709006</v>
      </c>
      <c r="H301" s="64">
        <v>72.284999999999997</v>
      </c>
      <c r="I301" s="50">
        <v>0.54166666666666696</v>
      </c>
      <c r="J301" s="30">
        <v>71</v>
      </c>
      <c r="K301" s="81">
        <v>-1</v>
      </c>
      <c r="L301" s="81">
        <v>0.83</v>
      </c>
      <c r="M301" s="81">
        <v>0.75</v>
      </c>
      <c r="N301" s="80">
        <v>93.2</v>
      </c>
      <c r="O301" s="81">
        <v>93.56</v>
      </c>
      <c r="P301" s="81">
        <f t="shared" si="66"/>
        <v>38.054999999999993</v>
      </c>
      <c r="Q301" s="81">
        <f t="shared" si="67"/>
        <v>635.28999422632774</v>
      </c>
      <c r="BV301" s="52"/>
      <c r="BW301" s="52"/>
      <c r="BX301" s="52"/>
      <c r="BY301" s="52"/>
      <c r="BZ301" s="52"/>
      <c r="CA301" s="52"/>
      <c r="CB301" s="52"/>
      <c r="CC301" s="52"/>
      <c r="CD301" s="52"/>
    </row>
    <row r="302" spans="7:82" x14ac:dyDescent="0.25">
      <c r="G302" s="30">
        <v>0.23094688221709006</v>
      </c>
      <c r="H302" s="64">
        <v>72.284999999999997</v>
      </c>
      <c r="I302" s="50">
        <v>0.58333333333333404</v>
      </c>
      <c r="J302" s="30">
        <v>77</v>
      </c>
      <c r="K302" s="81">
        <v>-1</v>
      </c>
      <c r="L302" s="81">
        <v>0.83</v>
      </c>
      <c r="M302" s="81">
        <v>0.75</v>
      </c>
      <c r="N302" s="80">
        <v>95</v>
      </c>
      <c r="O302" s="81">
        <v>96.080000000000013</v>
      </c>
      <c r="P302" s="81">
        <f t="shared" si="66"/>
        <v>41.249999999999986</v>
      </c>
      <c r="Q302" s="81">
        <f t="shared" si="67"/>
        <v>688.62730946882186</v>
      </c>
      <c r="BV302" s="52"/>
      <c r="BW302" s="52"/>
      <c r="BX302" s="52"/>
      <c r="BY302" s="52"/>
      <c r="BZ302" s="52"/>
      <c r="CA302" s="52"/>
      <c r="CB302" s="52"/>
      <c r="CC302" s="52"/>
      <c r="CD302" s="52"/>
    </row>
    <row r="303" spans="7:82" x14ac:dyDescent="0.25">
      <c r="G303" s="30">
        <v>0.23094688221709006</v>
      </c>
      <c r="H303" s="64">
        <v>72.284999999999997</v>
      </c>
      <c r="I303" s="50">
        <v>0.625</v>
      </c>
      <c r="J303" s="30">
        <v>78</v>
      </c>
      <c r="K303" s="81">
        <v>-1</v>
      </c>
      <c r="L303" s="81">
        <v>0.83</v>
      </c>
      <c r="M303" s="81">
        <v>0.75</v>
      </c>
      <c r="N303" s="80">
        <v>95</v>
      </c>
      <c r="O303" s="81">
        <v>95.18</v>
      </c>
      <c r="P303" s="81">
        <f t="shared" si="66"/>
        <v>42.547499999999992</v>
      </c>
      <c r="Q303" s="81">
        <f t="shared" si="67"/>
        <v>710.28776847575034</v>
      </c>
      <c r="BV303" s="52"/>
      <c r="BW303" s="52"/>
      <c r="BX303" s="52"/>
      <c r="BY303" s="52"/>
      <c r="BZ303" s="52"/>
      <c r="CA303" s="52"/>
      <c r="CB303" s="52"/>
      <c r="CC303" s="52"/>
      <c r="CD303" s="52"/>
    </row>
    <row r="304" spans="7:82" x14ac:dyDescent="0.25">
      <c r="G304" s="30">
        <v>0.23094688221709006</v>
      </c>
      <c r="H304" s="64">
        <v>72.284999999999997</v>
      </c>
      <c r="I304" s="50">
        <v>0.66666666666666696</v>
      </c>
      <c r="J304" s="30">
        <v>74</v>
      </c>
      <c r="K304" s="81">
        <v>-1</v>
      </c>
      <c r="L304" s="81">
        <v>0.83</v>
      </c>
      <c r="M304" s="81">
        <v>0.75</v>
      </c>
      <c r="N304" s="80">
        <v>91.4</v>
      </c>
      <c r="O304" s="81">
        <v>93.919999999999987</v>
      </c>
      <c r="P304" s="81">
        <f t="shared" si="66"/>
        <v>38.302500000000009</v>
      </c>
      <c r="Q304" s="81">
        <f t="shared" si="67"/>
        <v>639.42175808314096</v>
      </c>
      <c r="BV304" s="52"/>
      <c r="BW304" s="52"/>
      <c r="BX304" s="52"/>
      <c r="BY304" s="52"/>
      <c r="BZ304" s="52"/>
      <c r="CA304" s="52"/>
      <c r="CB304" s="52"/>
      <c r="CC304" s="52"/>
      <c r="CD304" s="52"/>
    </row>
    <row r="305" spans="4:82" x14ac:dyDescent="0.25">
      <c r="G305" s="30">
        <v>0.23094688221709006</v>
      </c>
      <c r="H305" s="64">
        <v>72.284999999999997</v>
      </c>
      <c r="I305" s="50">
        <v>0.70833333333333404</v>
      </c>
      <c r="J305" s="30">
        <v>67</v>
      </c>
      <c r="K305" s="81">
        <v>-1</v>
      </c>
      <c r="L305" s="81">
        <v>0.83</v>
      </c>
      <c r="M305" s="81">
        <v>0.75</v>
      </c>
      <c r="N305" s="80">
        <v>87.8</v>
      </c>
      <c r="O305" s="81">
        <v>90.86</v>
      </c>
      <c r="P305" s="81">
        <f t="shared" si="66"/>
        <v>33.539999999999992</v>
      </c>
      <c r="Q305" s="81">
        <f t="shared" si="67"/>
        <v>559.91660508083123</v>
      </c>
      <c r="BV305" s="52"/>
      <c r="BW305" s="52"/>
      <c r="BX305" s="52"/>
      <c r="BY305" s="52"/>
      <c r="BZ305" s="52"/>
      <c r="CA305" s="52"/>
      <c r="CB305" s="52"/>
      <c r="CC305" s="52"/>
      <c r="CD305" s="52"/>
    </row>
    <row r="306" spans="4:82" x14ac:dyDescent="0.25">
      <c r="G306" s="30">
        <v>0.23094688221709006</v>
      </c>
      <c r="H306" s="64">
        <v>72.284999999999997</v>
      </c>
      <c r="I306" s="50">
        <v>0.75</v>
      </c>
      <c r="J306" s="30">
        <v>56</v>
      </c>
      <c r="K306" s="81">
        <v>-1</v>
      </c>
      <c r="L306" s="81">
        <v>0.83</v>
      </c>
      <c r="M306" s="81">
        <v>0.75</v>
      </c>
      <c r="N306" s="80">
        <v>84.2</v>
      </c>
      <c r="O306" s="81">
        <v>89.06</v>
      </c>
      <c r="P306" s="81">
        <f t="shared" si="66"/>
        <v>25.342500000000001</v>
      </c>
      <c r="Q306" s="81">
        <f t="shared" si="67"/>
        <v>423.06757794457275</v>
      </c>
      <c r="BV306" s="52"/>
      <c r="BW306" s="52"/>
      <c r="BX306" s="52"/>
      <c r="BY306" s="52"/>
      <c r="BZ306" s="52"/>
      <c r="CA306" s="52"/>
      <c r="CB306" s="52"/>
      <c r="CC306" s="52"/>
      <c r="CD306" s="52"/>
    </row>
    <row r="307" spans="4:82" x14ac:dyDescent="0.25">
      <c r="G307" s="30">
        <v>0.23094688221709006</v>
      </c>
      <c r="H307" s="64">
        <v>72.284999999999997</v>
      </c>
      <c r="I307" s="50">
        <v>0.79166666666666696</v>
      </c>
      <c r="J307" s="30">
        <v>42</v>
      </c>
      <c r="K307" s="81">
        <v>-1</v>
      </c>
      <c r="L307" s="81">
        <v>0.83</v>
      </c>
      <c r="M307" s="81">
        <v>0.75</v>
      </c>
      <c r="N307" s="80">
        <v>84.2</v>
      </c>
      <c r="O307" s="81">
        <v>87.8</v>
      </c>
      <c r="P307" s="81">
        <f t="shared" si="66"/>
        <v>17.572500000000005</v>
      </c>
      <c r="Q307" s="81">
        <f t="shared" si="67"/>
        <v>293.35523383371827</v>
      </c>
      <c r="BV307" s="52"/>
      <c r="BW307" s="52"/>
      <c r="BX307" s="52"/>
      <c r="BY307" s="52"/>
      <c r="BZ307" s="52"/>
      <c r="CA307" s="52"/>
      <c r="CB307" s="52"/>
      <c r="CC307" s="52"/>
      <c r="CD307" s="52"/>
    </row>
    <row r="308" spans="4:82" x14ac:dyDescent="0.25">
      <c r="G308" s="30">
        <v>0.23094688221709006</v>
      </c>
      <c r="H308" s="64">
        <v>72.284999999999997</v>
      </c>
      <c r="I308" s="50">
        <v>0.83333333333333404</v>
      </c>
      <c r="J308" s="30">
        <v>28</v>
      </c>
      <c r="K308" s="81">
        <v>-1</v>
      </c>
      <c r="L308" s="81">
        <v>0.83</v>
      </c>
      <c r="M308" s="81">
        <v>0.75</v>
      </c>
      <c r="N308" s="80">
        <v>82.4</v>
      </c>
      <c r="O308" s="81">
        <v>87.080000000000013</v>
      </c>
      <c r="P308" s="81">
        <f t="shared" si="66"/>
        <v>8.0474999999999959</v>
      </c>
      <c r="Q308" s="81">
        <f t="shared" si="67"/>
        <v>134.34492782909922</v>
      </c>
      <c r="BV308" s="52"/>
      <c r="BW308" s="52"/>
      <c r="BX308" s="52"/>
      <c r="BY308" s="52"/>
      <c r="BZ308" s="52"/>
      <c r="CA308" s="52"/>
      <c r="CB308" s="52"/>
      <c r="CC308" s="52"/>
      <c r="CD308" s="52"/>
    </row>
    <row r="309" spans="4:82" x14ac:dyDescent="0.25">
      <c r="G309" s="30">
        <v>0.23094688221709006</v>
      </c>
      <c r="H309" s="64">
        <v>72.284999999999997</v>
      </c>
      <c r="I309" s="50">
        <v>0.875</v>
      </c>
      <c r="J309" s="30">
        <v>18</v>
      </c>
      <c r="K309" s="81">
        <v>-1</v>
      </c>
      <c r="L309" s="81">
        <v>0.83</v>
      </c>
      <c r="M309" s="81">
        <v>0.75</v>
      </c>
      <c r="N309" s="80">
        <v>82.4</v>
      </c>
      <c r="O309" s="81">
        <v>86.36</v>
      </c>
      <c r="P309" s="81">
        <f t="shared" si="66"/>
        <v>2.3625000000000043</v>
      </c>
      <c r="Q309" s="81">
        <f t="shared" si="67"/>
        <v>39.439564087759877</v>
      </c>
      <c r="BV309" s="52"/>
      <c r="BW309" s="52"/>
      <c r="BX309" s="52"/>
      <c r="BY309" s="52"/>
      <c r="BZ309" s="52"/>
      <c r="CA309" s="52"/>
      <c r="CB309" s="52"/>
      <c r="CC309" s="52"/>
      <c r="CD309" s="52"/>
    </row>
    <row r="310" spans="4:82" x14ac:dyDescent="0.25">
      <c r="G310" s="30">
        <v>0.23094688221709006</v>
      </c>
      <c r="H310" s="64">
        <v>72.284999999999997</v>
      </c>
      <c r="I310" s="50">
        <v>0.91666666666666696</v>
      </c>
      <c r="J310" s="30">
        <v>12</v>
      </c>
      <c r="K310" s="81">
        <v>-1</v>
      </c>
      <c r="L310" s="81">
        <v>0.83</v>
      </c>
      <c r="M310" s="81">
        <v>0.75</v>
      </c>
      <c r="N310" s="80">
        <v>82.4</v>
      </c>
      <c r="O310" s="81">
        <v>85.460000000000008</v>
      </c>
      <c r="P310" s="81">
        <f t="shared" si="66"/>
        <v>-0.69750000000000245</v>
      </c>
      <c r="Q310" s="81">
        <f t="shared" si="67"/>
        <v>-11.644061778291034</v>
      </c>
      <c r="BV310" s="52"/>
      <c r="BW310" s="52"/>
      <c r="BX310" s="52"/>
      <c r="BY310" s="52"/>
      <c r="BZ310" s="52"/>
      <c r="CA310" s="52"/>
      <c r="CB310" s="52"/>
      <c r="CC310" s="52"/>
      <c r="CD310" s="52"/>
    </row>
    <row r="311" spans="4:82" x14ac:dyDescent="0.25">
      <c r="G311" s="30">
        <v>0.23094688221709006</v>
      </c>
      <c r="H311" s="64">
        <v>72.284999999999997</v>
      </c>
      <c r="I311" s="50">
        <v>0.95833333333333404</v>
      </c>
      <c r="J311" s="30">
        <v>8</v>
      </c>
      <c r="K311" s="81">
        <v>-1</v>
      </c>
      <c r="L311" s="81">
        <v>0.83</v>
      </c>
      <c r="M311" s="81">
        <v>0.75</v>
      </c>
      <c r="N311" s="80">
        <v>84.2</v>
      </c>
      <c r="O311" s="81">
        <v>85.1</v>
      </c>
      <c r="P311" s="81">
        <f t="shared" si="66"/>
        <v>-1.5674999999999939</v>
      </c>
      <c r="Q311" s="81">
        <f t="shared" si="67"/>
        <v>-26.167837759815139</v>
      </c>
      <c r="BV311" s="52"/>
      <c r="BW311" s="52"/>
      <c r="BX311" s="52"/>
      <c r="BY311" s="52"/>
      <c r="BZ311" s="52"/>
      <c r="CA311" s="52"/>
      <c r="CB311" s="52"/>
      <c r="CC311" s="52"/>
      <c r="CD311" s="52"/>
    </row>
    <row r="312" spans="4:82" x14ac:dyDescent="0.25">
      <c r="G312" s="30">
        <v>0.23094688221709006</v>
      </c>
      <c r="H312" s="64">
        <v>72.284999999999997</v>
      </c>
      <c r="I312" s="50">
        <v>1</v>
      </c>
      <c r="J312" s="30">
        <v>5</v>
      </c>
      <c r="K312" s="81">
        <v>-1</v>
      </c>
      <c r="L312" s="81">
        <v>0.83</v>
      </c>
      <c r="M312" s="81">
        <v>0.75</v>
      </c>
      <c r="N312" s="80">
        <v>84.2</v>
      </c>
      <c r="O312" s="81">
        <v>85.1</v>
      </c>
      <c r="P312" s="81">
        <f t="shared" si="66"/>
        <v>-3.4349999999999934</v>
      </c>
      <c r="Q312" s="81">
        <f t="shared" si="67"/>
        <v>-57.343874133949072</v>
      </c>
      <c r="BV312" s="52"/>
      <c r="BW312" s="52"/>
      <c r="BX312" s="52"/>
      <c r="BY312" s="52"/>
      <c r="BZ312" s="52"/>
      <c r="CA312" s="52"/>
      <c r="CB312" s="52"/>
      <c r="CC312" s="52"/>
      <c r="CD312" s="52"/>
    </row>
    <row r="313" spans="4:82" x14ac:dyDescent="0.25">
      <c r="D313" s="51"/>
      <c r="E313" s="51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60"/>
      <c r="Q313" s="60"/>
      <c r="BV313" s="52"/>
      <c r="BW313" s="52"/>
      <c r="BX313" s="52"/>
      <c r="BY313" s="52"/>
      <c r="BZ313" s="52"/>
      <c r="CA313" s="52"/>
      <c r="CB313" s="52"/>
      <c r="CC313" s="52"/>
      <c r="CD313" s="52"/>
    </row>
    <row r="314" spans="4:82" x14ac:dyDescent="0.25">
      <c r="D314" s="51"/>
      <c r="E314" s="51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60"/>
      <c r="Q314" s="60"/>
      <c r="BV314" s="52"/>
      <c r="BW314" s="52"/>
      <c r="BX314" s="52"/>
      <c r="BY314" s="52"/>
      <c r="BZ314" s="52"/>
      <c r="CA314" s="52"/>
      <c r="CB314" s="52"/>
      <c r="CC314" s="52"/>
      <c r="CD314" s="52"/>
    </row>
    <row r="315" spans="4:82" x14ac:dyDescent="0.25">
      <c r="D315" s="71"/>
      <c r="E315" s="71"/>
      <c r="F315" s="71"/>
      <c r="G315" s="71"/>
      <c r="H315" s="71"/>
      <c r="I315" s="71"/>
      <c r="J315" s="71"/>
      <c r="K315" s="71"/>
      <c r="L315" s="71"/>
      <c r="M315" s="71"/>
      <c r="N315" s="71"/>
      <c r="O315" s="52"/>
      <c r="P315" s="60"/>
      <c r="Q315" s="60"/>
      <c r="BV315" s="52"/>
      <c r="BW315" s="52"/>
      <c r="BX315" s="52"/>
      <c r="BY315" s="52"/>
      <c r="BZ315" s="52"/>
      <c r="CA315" s="52"/>
      <c r="CB315" s="52"/>
      <c r="CC315" s="52"/>
      <c r="CD315" s="52"/>
    </row>
    <row r="316" spans="4:82" x14ac:dyDescent="0.25">
      <c r="K316" s="91" t="s">
        <v>74</v>
      </c>
      <c r="L316" s="91"/>
      <c r="M316" s="91"/>
      <c r="N316" s="91"/>
      <c r="O316" s="91"/>
      <c r="P316" s="91"/>
      <c r="Q316" s="91"/>
      <c r="BV316" s="52"/>
      <c r="BW316" s="52"/>
      <c r="BX316" s="52"/>
      <c r="BY316" s="52"/>
      <c r="BZ316" s="52"/>
      <c r="CA316" s="52"/>
      <c r="CB316" s="52"/>
      <c r="CC316" s="52"/>
      <c r="CD316" s="52"/>
    </row>
    <row r="317" spans="4:82" x14ac:dyDescent="0.25">
      <c r="G317" s="30" t="s">
        <v>27</v>
      </c>
      <c r="H317" s="30" t="s">
        <v>26</v>
      </c>
      <c r="I317" s="30" t="s">
        <v>14</v>
      </c>
      <c r="J317" s="30" t="s">
        <v>15</v>
      </c>
      <c r="K317" s="80" t="s">
        <v>16</v>
      </c>
      <c r="L317" s="80" t="s">
        <v>17</v>
      </c>
      <c r="M317" s="80" t="s">
        <v>61</v>
      </c>
      <c r="N317" s="80" t="s">
        <v>18</v>
      </c>
      <c r="O317" s="81" t="s">
        <v>25</v>
      </c>
      <c r="P317" s="81" t="s">
        <v>19</v>
      </c>
      <c r="Q317" s="81" t="s">
        <v>20</v>
      </c>
      <c r="BV317" s="52"/>
      <c r="BW317" s="52"/>
      <c r="BX317" s="52"/>
      <c r="BY317" s="52"/>
      <c r="BZ317" s="52"/>
      <c r="CA317" s="52"/>
      <c r="CB317" s="52"/>
      <c r="CC317" s="52"/>
      <c r="CD317" s="52"/>
    </row>
    <row r="318" spans="4:82" x14ac:dyDescent="0.25">
      <c r="G318" s="30">
        <v>-0.32409677767867345</v>
      </c>
      <c r="H318" s="82">
        <v>385.24</v>
      </c>
      <c r="I318" s="50">
        <v>4.1666666666666664E-2</v>
      </c>
      <c r="J318" s="30">
        <v>2</v>
      </c>
      <c r="K318" s="81">
        <v>-3</v>
      </c>
      <c r="L318" s="81">
        <v>0.83</v>
      </c>
      <c r="M318" s="81">
        <v>0.75</v>
      </c>
      <c r="N318" s="80">
        <v>77</v>
      </c>
      <c r="O318" s="81">
        <v>85.28</v>
      </c>
      <c r="P318" s="81">
        <f t="shared" ref="P318:P341" si="68">((J318+K318)*L318+(78-O318)+(N318-85))*M318</f>
        <v>-12.0825</v>
      </c>
      <c r="Q318" s="81">
        <f t="shared" ref="Q318:Q341" si="69">P318*H318*G318</f>
        <v>1508.5610526124028</v>
      </c>
      <c r="BV318" s="52"/>
      <c r="BW318" s="52"/>
      <c r="BX318" s="52"/>
      <c r="BY318" s="52"/>
      <c r="BZ318" s="52"/>
      <c r="CA318" s="52"/>
      <c r="CB318" s="52"/>
      <c r="CC318" s="52"/>
      <c r="CD318" s="52"/>
    </row>
    <row r="319" spans="4:82" x14ac:dyDescent="0.25">
      <c r="G319" s="30">
        <v>-0.32409677767867345</v>
      </c>
      <c r="H319" s="82">
        <v>385.24</v>
      </c>
      <c r="I319" s="50">
        <v>8.3333333333333329E-2</v>
      </c>
      <c r="J319" s="30">
        <v>0</v>
      </c>
      <c r="K319" s="81">
        <v>-3</v>
      </c>
      <c r="L319" s="81">
        <v>0.83</v>
      </c>
      <c r="M319" s="81">
        <v>0.75</v>
      </c>
      <c r="N319" s="80">
        <v>77</v>
      </c>
      <c r="O319" s="81">
        <v>84.74</v>
      </c>
      <c r="P319" s="81">
        <f t="shared" si="68"/>
        <v>-12.922499999999998</v>
      </c>
      <c r="Q319" s="81">
        <f t="shared" si="69"/>
        <v>1613.4392884240656</v>
      </c>
      <c r="BV319" s="52"/>
      <c r="BW319" s="52"/>
      <c r="BX319" s="52"/>
      <c r="BY319" s="52"/>
      <c r="BZ319" s="52"/>
      <c r="CA319" s="52"/>
      <c r="CB319" s="52"/>
      <c r="CC319" s="52"/>
      <c r="CD319" s="52"/>
    </row>
    <row r="320" spans="4:82" x14ac:dyDescent="0.25">
      <c r="G320" s="30">
        <v>-0.32409677767867345</v>
      </c>
      <c r="H320" s="82">
        <v>385.24</v>
      </c>
      <c r="I320" s="50">
        <v>0.125</v>
      </c>
      <c r="J320" s="30">
        <v>-2</v>
      </c>
      <c r="K320" s="81">
        <v>-3</v>
      </c>
      <c r="L320" s="81">
        <v>0.83</v>
      </c>
      <c r="M320" s="81">
        <v>0.75</v>
      </c>
      <c r="N320" s="80">
        <v>80.599999999999994</v>
      </c>
      <c r="O320" s="81">
        <v>84.02</v>
      </c>
      <c r="P320" s="81">
        <f t="shared" si="68"/>
        <v>-10.9275</v>
      </c>
      <c r="Q320" s="81">
        <f t="shared" si="69"/>
        <v>1364.3534783713662</v>
      </c>
      <c r="BV320" s="52"/>
      <c r="BW320" s="52"/>
      <c r="BX320" s="52"/>
      <c r="BY320" s="52"/>
      <c r="BZ320" s="52"/>
      <c r="CA320" s="52"/>
      <c r="CB320" s="52"/>
      <c r="CC320" s="52"/>
      <c r="CD320" s="52"/>
    </row>
    <row r="321" spans="7:82" x14ac:dyDescent="0.25">
      <c r="G321" s="30">
        <v>-0.32409677767867345</v>
      </c>
      <c r="H321" s="82">
        <v>385.24</v>
      </c>
      <c r="I321" s="50">
        <v>0.16666666666666699</v>
      </c>
      <c r="J321" s="30">
        <v>-3</v>
      </c>
      <c r="K321" s="81">
        <v>-3</v>
      </c>
      <c r="L321" s="81">
        <v>0.83</v>
      </c>
      <c r="M321" s="81">
        <v>0.75</v>
      </c>
      <c r="N321" s="80">
        <v>78.8</v>
      </c>
      <c r="O321" s="81">
        <v>83.48</v>
      </c>
      <c r="P321" s="81">
        <f t="shared" si="68"/>
        <v>-12.495000000000005</v>
      </c>
      <c r="Q321" s="81">
        <f t="shared" si="69"/>
        <v>1560.063757698488</v>
      </c>
      <c r="BV321" s="52"/>
      <c r="BW321" s="52"/>
      <c r="BX321" s="52"/>
      <c r="BY321" s="52"/>
      <c r="BZ321" s="52"/>
      <c r="CA321" s="52"/>
      <c r="CB321" s="52"/>
      <c r="CC321" s="52"/>
      <c r="CD321" s="52"/>
    </row>
    <row r="322" spans="7:82" x14ac:dyDescent="0.25">
      <c r="G322" s="30">
        <v>-0.32409677767867345</v>
      </c>
      <c r="H322" s="82">
        <v>385.24</v>
      </c>
      <c r="I322" s="50">
        <v>0.20833333333333401</v>
      </c>
      <c r="J322" s="30">
        <v>-4</v>
      </c>
      <c r="K322" s="81">
        <v>-3</v>
      </c>
      <c r="L322" s="81">
        <v>0.83</v>
      </c>
      <c r="M322" s="81">
        <v>0.75</v>
      </c>
      <c r="N322" s="80">
        <v>78.8</v>
      </c>
      <c r="O322" s="81">
        <v>83.3</v>
      </c>
      <c r="P322" s="81">
        <f t="shared" si="68"/>
        <v>-12.982499999999998</v>
      </c>
      <c r="Q322" s="81">
        <f t="shared" si="69"/>
        <v>1620.9305909820416</v>
      </c>
      <c r="BV322" s="52"/>
      <c r="BW322" s="52"/>
      <c r="BX322" s="52"/>
      <c r="BY322" s="52"/>
      <c r="BZ322" s="52"/>
      <c r="CA322" s="52"/>
      <c r="CB322" s="52"/>
      <c r="CC322" s="52"/>
      <c r="CD322" s="52"/>
    </row>
    <row r="323" spans="7:82" x14ac:dyDescent="0.25">
      <c r="G323" s="30">
        <v>-0.32409677767867345</v>
      </c>
      <c r="H323" s="82">
        <v>385.24</v>
      </c>
      <c r="I323" s="50">
        <v>0.25</v>
      </c>
      <c r="J323" s="30">
        <v>-4</v>
      </c>
      <c r="K323" s="81">
        <v>-3</v>
      </c>
      <c r="L323" s="81">
        <v>0.83</v>
      </c>
      <c r="M323" s="81">
        <v>0.75</v>
      </c>
      <c r="N323" s="80">
        <v>78.8</v>
      </c>
      <c r="O323" s="81">
        <v>83.3</v>
      </c>
      <c r="P323" s="81">
        <f t="shared" si="68"/>
        <v>-12.982499999999998</v>
      </c>
      <c r="Q323" s="81">
        <f t="shared" si="69"/>
        <v>1620.9305909820416</v>
      </c>
      <c r="BV323" s="52"/>
      <c r="BW323" s="52"/>
      <c r="BX323" s="52"/>
      <c r="BY323" s="52"/>
      <c r="BZ323" s="52"/>
      <c r="CA323" s="52"/>
      <c r="CB323" s="52"/>
      <c r="CC323" s="52"/>
      <c r="CD323" s="52"/>
    </row>
    <row r="324" spans="7:82" x14ac:dyDescent="0.25">
      <c r="G324" s="30">
        <v>-0.32409677767867345</v>
      </c>
      <c r="H324" s="82">
        <v>385.24</v>
      </c>
      <c r="I324" s="50">
        <v>0.29166666666666702</v>
      </c>
      <c r="J324" s="30">
        <v>-1</v>
      </c>
      <c r="K324" s="81">
        <v>-3</v>
      </c>
      <c r="L324" s="81">
        <v>0.83</v>
      </c>
      <c r="M324" s="81">
        <v>0.75</v>
      </c>
      <c r="N324" s="80">
        <v>78.8</v>
      </c>
      <c r="O324" s="81">
        <v>82.94</v>
      </c>
      <c r="P324" s="81">
        <f t="shared" si="68"/>
        <v>-10.845000000000001</v>
      </c>
      <c r="Q324" s="81">
        <f t="shared" si="69"/>
        <v>1354.0529373541494</v>
      </c>
      <c r="BV324" s="52"/>
      <c r="BW324" s="52"/>
      <c r="BX324" s="52"/>
      <c r="BY324" s="52"/>
      <c r="BZ324" s="52"/>
      <c r="CA324" s="52"/>
      <c r="CB324" s="52"/>
      <c r="CC324" s="52"/>
      <c r="CD324" s="52"/>
    </row>
    <row r="325" spans="7:82" x14ac:dyDescent="0.25">
      <c r="G325" s="30">
        <v>-0.32409677767867345</v>
      </c>
      <c r="H325" s="82">
        <v>385.24</v>
      </c>
      <c r="I325" s="50">
        <v>0.33333333333333398</v>
      </c>
      <c r="J325" s="30">
        <v>9</v>
      </c>
      <c r="K325" s="81">
        <v>-3</v>
      </c>
      <c r="L325" s="81">
        <v>0.83</v>
      </c>
      <c r="M325" s="81">
        <v>0.75</v>
      </c>
      <c r="N325" s="80">
        <v>78.8</v>
      </c>
      <c r="O325" s="81">
        <v>84.56</v>
      </c>
      <c r="P325" s="81">
        <f t="shared" si="68"/>
        <v>-5.8350000000000044</v>
      </c>
      <c r="Q325" s="81">
        <f t="shared" si="69"/>
        <v>728.52917376315975</v>
      </c>
      <c r="BV325" s="52"/>
      <c r="BW325" s="52"/>
      <c r="BX325" s="52"/>
      <c r="BY325" s="52"/>
      <c r="BZ325" s="52"/>
      <c r="CA325" s="52"/>
      <c r="CB325" s="52"/>
      <c r="CC325" s="52"/>
      <c r="CD325" s="52"/>
    </row>
    <row r="326" spans="7:82" x14ac:dyDescent="0.25">
      <c r="G326" s="30">
        <v>-0.32409677767867345</v>
      </c>
      <c r="H326" s="82">
        <v>385.24</v>
      </c>
      <c r="I326" s="50">
        <v>0.375</v>
      </c>
      <c r="J326" s="30">
        <v>23</v>
      </c>
      <c r="K326" s="81">
        <v>-3</v>
      </c>
      <c r="L326" s="81">
        <v>0.83</v>
      </c>
      <c r="M326" s="81">
        <v>0.75</v>
      </c>
      <c r="N326" s="80">
        <v>78.8</v>
      </c>
      <c r="O326" s="81">
        <v>87.080000000000013</v>
      </c>
      <c r="P326" s="81">
        <f t="shared" si="68"/>
        <v>0.98999999999998689</v>
      </c>
      <c r="Q326" s="81">
        <f t="shared" si="69"/>
        <v>-123.6064922066012</v>
      </c>
      <c r="BV326" s="52"/>
      <c r="BW326" s="52"/>
      <c r="BX326" s="52"/>
      <c r="BY326" s="52"/>
      <c r="BZ326" s="52"/>
      <c r="CA326" s="52"/>
      <c r="CB326" s="52"/>
      <c r="CC326" s="52"/>
      <c r="CD326" s="52"/>
    </row>
    <row r="327" spans="7:82" x14ac:dyDescent="0.25">
      <c r="G327" s="30">
        <v>-0.32409677767867345</v>
      </c>
      <c r="H327" s="82">
        <v>385.24</v>
      </c>
      <c r="I327" s="50">
        <v>0.41666666666666702</v>
      </c>
      <c r="J327" s="30">
        <v>37</v>
      </c>
      <c r="K327" s="81">
        <v>-3</v>
      </c>
      <c r="L327" s="81">
        <v>0.83</v>
      </c>
      <c r="M327" s="81">
        <v>0.75</v>
      </c>
      <c r="N327" s="80">
        <v>87.8</v>
      </c>
      <c r="O327" s="81">
        <v>92.11999999999999</v>
      </c>
      <c r="P327" s="81">
        <f t="shared" si="68"/>
        <v>12.675000000000004</v>
      </c>
      <c r="Q327" s="81">
        <f t="shared" si="69"/>
        <v>-1582.5376653724159</v>
      </c>
      <c r="BV327" s="52"/>
      <c r="BW327" s="52"/>
      <c r="BX327" s="52"/>
      <c r="BY327" s="52"/>
      <c r="BZ327" s="52"/>
      <c r="CA327" s="52"/>
      <c r="CB327" s="52"/>
      <c r="CC327" s="52"/>
      <c r="CD327" s="52"/>
    </row>
    <row r="328" spans="7:82" x14ac:dyDescent="0.25">
      <c r="G328" s="30">
        <v>-0.32409677767867345</v>
      </c>
      <c r="H328" s="82">
        <v>385.24</v>
      </c>
      <c r="I328" s="50">
        <v>0.45833333333333398</v>
      </c>
      <c r="J328" s="30">
        <v>50</v>
      </c>
      <c r="K328" s="81">
        <v>-3</v>
      </c>
      <c r="L328" s="81">
        <v>0.83</v>
      </c>
      <c r="M328" s="81">
        <v>0.75</v>
      </c>
      <c r="N328" s="80">
        <v>91.4</v>
      </c>
      <c r="O328" s="81">
        <v>94.82</v>
      </c>
      <c r="P328" s="81">
        <f t="shared" si="68"/>
        <v>21.44250000000001</v>
      </c>
      <c r="Q328" s="81">
        <f t="shared" si="69"/>
        <v>-2677.2042516566489</v>
      </c>
      <c r="BV328" s="52"/>
      <c r="BW328" s="52"/>
      <c r="BX328" s="52"/>
      <c r="BY328" s="52"/>
      <c r="BZ328" s="52"/>
      <c r="CA328" s="52"/>
      <c r="CB328" s="52"/>
      <c r="CC328" s="52"/>
      <c r="CD328" s="52"/>
    </row>
    <row r="329" spans="7:82" x14ac:dyDescent="0.25">
      <c r="G329" s="30">
        <v>-0.32409677767867345</v>
      </c>
      <c r="H329" s="82">
        <v>385.24</v>
      </c>
      <c r="I329" s="50">
        <v>0.5</v>
      </c>
      <c r="J329" s="30">
        <v>62</v>
      </c>
      <c r="K329" s="81">
        <v>-3</v>
      </c>
      <c r="L329" s="81">
        <v>0.83</v>
      </c>
      <c r="M329" s="81">
        <v>0.75</v>
      </c>
      <c r="N329" s="80">
        <v>91.4</v>
      </c>
      <c r="O329" s="81">
        <v>96.080000000000013</v>
      </c>
      <c r="P329" s="81">
        <f t="shared" si="68"/>
        <v>27.967499999999994</v>
      </c>
      <c r="Q329" s="81">
        <f t="shared" si="69"/>
        <v>-3491.8834048365293</v>
      </c>
      <c r="BV329" s="52"/>
      <c r="BW329" s="52"/>
      <c r="BX329" s="52"/>
      <c r="BY329" s="52"/>
      <c r="BZ329" s="52"/>
      <c r="CA329" s="52"/>
      <c r="CB329" s="52"/>
      <c r="CC329" s="52"/>
      <c r="CD329" s="52"/>
    </row>
    <row r="330" spans="7:82" x14ac:dyDescent="0.25">
      <c r="G330" s="30">
        <v>-0.32409677767867345</v>
      </c>
      <c r="H330" s="82">
        <v>385.24</v>
      </c>
      <c r="I330" s="50">
        <v>0.54166666666666696</v>
      </c>
      <c r="J330" s="30">
        <v>71</v>
      </c>
      <c r="K330" s="81">
        <v>-3</v>
      </c>
      <c r="L330" s="81">
        <v>0.83</v>
      </c>
      <c r="M330" s="81">
        <v>0.75</v>
      </c>
      <c r="N330" s="80">
        <v>93.2</v>
      </c>
      <c r="O330" s="81">
        <v>93.56</v>
      </c>
      <c r="P330" s="81">
        <f t="shared" si="68"/>
        <v>36.81</v>
      </c>
      <c r="Q330" s="81">
        <f t="shared" si="69"/>
        <v>-4595.9141193182331</v>
      </c>
      <c r="BV330" s="52"/>
      <c r="BW330" s="52"/>
      <c r="BX330" s="52"/>
      <c r="BY330" s="52"/>
      <c r="BZ330" s="52"/>
      <c r="CA330" s="52"/>
      <c r="CB330" s="52"/>
      <c r="CC330" s="52"/>
      <c r="CD330" s="52"/>
    </row>
    <row r="331" spans="7:82" x14ac:dyDescent="0.25">
      <c r="G331" s="30">
        <v>-0.32409677767867345</v>
      </c>
      <c r="H331" s="82">
        <v>385.24</v>
      </c>
      <c r="I331" s="50">
        <v>0.58333333333333404</v>
      </c>
      <c r="J331" s="30">
        <v>77</v>
      </c>
      <c r="K331" s="81">
        <v>-3</v>
      </c>
      <c r="L331" s="81">
        <v>0.83</v>
      </c>
      <c r="M331" s="81">
        <v>0.75</v>
      </c>
      <c r="N331" s="80">
        <v>95</v>
      </c>
      <c r="O331" s="81">
        <v>96.080000000000013</v>
      </c>
      <c r="P331" s="81">
        <f t="shared" si="68"/>
        <v>40.004999999999988</v>
      </c>
      <c r="Q331" s="81">
        <f t="shared" si="69"/>
        <v>-4994.8259805304497</v>
      </c>
      <c r="BV331" s="52"/>
      <c r="BW331" s="52"/>
      <c r="BX331" s="52"/>
      <c r="BY331" s="52"/>
      <c r="BZ331" s="52"/>
      <c r="CA331" s="52"/>
      <c r="CB331" s="52"/>
      <c r="CC331" s="52"/>
      <c r="CD331" s="52"/>
    </row>
    <row r="332" spans="7:82" x14ac:dyDescent="0.25">
      <c r="G332" s="30">
        <v>-0.32409677767867345</v>
      </c>
      <c r="H332" s="82">
        <v>385.24</v>
      </c>
      <c r="I332" s="50">
        <v>0.625</v>
      </c>
      <c r="J332" s="30">
        <v>78</v>
      </c>
      <c r="K332" s="81">
        <v>-3</v>
      </c>
      <c r="L332" s="81">
        <v>0.83</v>
      </c>
      <c r="M332" s="81">
        <v>0.75</v>
      </c>
      <c r="N332" s="80">
        <v>95</v>
      </c>
      <c r="O332" s="81">
        <v>95.18</v>
      </c>
      <c r="P332" s="81">
        <f t="shared" si="68"/>
        <v>41.302499999999995</v>
      </c>
      <c r="Q332" s="81">
        <f t="shared" si="69"/>
        <v>-5156.8253983466802</v>
      </c>
      <c r="BV332" s="52"/>
      <c r="BW332" s="52"/>
      <c r="BX332" s="52"/>
      <c r="BY332" s="52"/>
      <c r="BZ332" s="52"/>
      <c r="CA332" s="52"/>
      <c r="CB332" s="52"/>
      <c r="CC332" s="52"/>
      <c r="CD332" s="52"/>
    </row>
    <row r="333" spans="7:82" x14ac:dyDescent="0.25">
      <c r="G333" s="30">
        <v>-0.32409677767867345</v>
      </c>
      <c r="H333" s="82">
        <v>385.24</v>
      </c>
      <c r="I333" s="50">
        <v>0.66666666666666696</v>
      </c>
      <c r="J333" s="30">
        <v>74</v>
      </c>
      <c r="K333" s="81">
        <v>-3</v>
      </c>
      <c r="L333" s="81">
        <v>0.83</v>
      </c>
      <c r="M333" s="81">
        <v>0.75</v>
      </c>
      <c r="N333" s="80">
        <v>91.4</v>
      </c>
      <c r="O333" s="81">
        <v>93.919999999999987</v>
      </c>
      <c r="P333" s="81">
        <f t="shared" si="68"/>
        <v>37.057500000000012</v>
      </c>
      <c r="Q333" s="81">
        <f t="shared" si="69"/>
        <v>-4626.8157423698849</v>
      </c>
      <c r="BV333" s="52"/>
      <c r="BW333" s="52"/>
      <c r="BX333" s="52"/>
      <c r="BY333" s="52"/>
      <c r="BZ333" s="52"/>
      <c r="CA333" s="52"/>
      <c r="CB333" s="52"/>
      <c r="CC333" s="52"/>
      <c r="CD333" s="52"/>
    </row>
    <row r="334" spans="7:82" x14ac:dyDescent="0.25">
      <c r="G334" s="30">
        <v>-0.32409677767867345</v>
      </c>
      <c r="H334" s="82">
        <v>385.24</v>
      </c>
      <c r="I334" s="50">
        <v>0.70833333333333404</v>
      </c>
      <c r="J334" s="30">
        <v>67</v>
      </c>
      <c r="K334" s="81">
        <v>-3</v>
      </c>
      <c r="L334" s="81">
        <v>0.83</v>
      </c>
      <c r="M334" s="81">
        <v>0.75</v>
      </c>
      <c r="N334" s="80">
        <v>87.8</v>
      </c>
      <c r="O334" s="81">
        <v>90.86</v>
      </c>
      <c r="P334" s="81">
        <f t="shared" si="68"/>
        <v>32.294999999999995</v>
      </c>
      <c r="Q334" s="81">
        <f t="shared" si="69"/>
        <v>-4032.1936018305437</v>
      </c>
      <c r="BV334" s="52"/>
      <c r="BW334" s="52"/>
      <c r="BX334" s="52"/>
      <c r="BY334" s="52"/>
      <c r="BZ334" s="52"/>
      <c r="CA334" s="52"/>
      <c r="CB334" s="52"/>
      <c r="CC334" s="52"/>
      <c r="CD334" s="52"/>
    </row>
    <row r="335" spans="7:82" x14ac:dyDescent="0.25">
      <c r="G335" s="30">
        <v>-0.32409677767867345</v>
      </c>
      <c r="H335" s="82">
        <v>385.24</v>
      </c>
      <c r="I335" s="50">
        <v>0.75</v>
      </c>
      <c r="J335" s="30">
        <v>56</v>
      </c>
      <c r="K335" s="81">
        <v>-3</v>
      </c>
      <c r="L335" s="81">
        <v>0.83</v>
      </c>
      <c r="M335" s="81">
        <v>0.75</v>
      </c>
      <c r="N335" s="80">
        <v>84.2</v>
      </c>
      <c r="O335" s="81">
        <v>89.06</v>
      </c>
      <c r="P335" s="81">
        <f t="shared" si="68"/>
        <v>24.097499999999997</v>
      </c>
      <c r="Q335" s="81">
        <f t="shared" si="69"/>
        <v>-3008.6943898470822</v>
      </c>
      <c r="BV335" s="52"/>
      <c r="BW335" s="52"/>
      <c r="BX335" s="52"/>
      <c r="BY335" s="52"/>
      <c r="BZ335" s="52"/>
      <c r="CA335" s="52"/>
      <c r="CB335" s="52"/>
      <c r="CC335" s="52"/>
      <c r="CD335" s="52"/>
    </row>
    <row r="336" spans="7:82" x14ac:dyDescent="0.25">
      <c r="G336" s="30">
        <v>-0.32409677767867345</v>
      </c>
      <c r="H336" s="82">
        <v>385.24</v>
      </c>
      <c r="I336" s="50">
        <v>0.79166666666666696</v>
      </c>
      <c r="J336" s="30">
        <v>42</v>
      </c>
      <c r="K336" s="81">
        <v>-3</v>
      </c>
      <c r="L336" s="81">
        <v>0.83</v>
      </c>
      <c r="M336" s="81">
        <v>0.75</v>
      </c>
      <c r="N336" s="80">
        <v>84.2</v>
      </c>
      <c r="O336" s="81">
        <v>87.8</v>
      </c>
      <c r="P336" s="81">
        <f t="shared" si="68"/>
        <v>16.327500000000001</v>
      </c>
      <c r="Q336" s="81">
        <f t="shared" si="69"/>
        <v>-2038.5707085892</v>
      </c>
      <c r="BV336" s="52"/>
      <c r="BW336" s="52"/>
      <c r="BX336" s="52"/>
      <c r="BY336" s="52"/>
      <c r="BZ336" s="52"/>
      <c r="CA336" s="52"/>
      <c r="CB336" s="52"/>
      <c r="CC336" s="52"/>
      <c r="CD336" s="52"/>
    </row>
    <row r="337" spans="3:82" x14ac:dyDescent="0.25">
      <c r="G337" s="30">
        <v>-0.32409677767867345</v>
      </c>
      <c r="H337" s="82">
        <v>385.24</v>
      </c>
      <c r="I337" s="50">
        <v>0.83333333333333404</v>
      </c>
      <c r="J337" s="30">
        <v>28</v>
      </c>
      <c r="K337" s="81">
        <v>-3</v>
      </c>
      <c r="L337" s="81">
        <v>0.83</v>
      </c>
      <c r="M337" s="81">
        <v>0.75</v>
      </c>
      <c r="N337" s="80">
        <v>82.4</v>
      </c>
      <c r="O337" s="81">
        <v>87.080000000000013</v>
      </c>
      <c r="P337" s="81">
        <f t="shared" si="68"/>
        <v>6.8024999999999949</v>
      </c>
      <c r="Q337" s="81">
        <f t="shared" si="69"/>
        <v>-849.32642751052049</v>
      </c>
      <c r="BV337" s="52"/>
      <c r="BW337" s="52"/>
      <c r="BX337" s="52"/>
      <c r="BY337" s="52"/>
      <c r="BZ337" s="52"/>
      <c r="CA337" s="52"/>
      <c r="CB337" s="52"/>
      <c r="CC337" s="52"/>
      <c r="CD337" s="52"/>
    </row>
    <row r="338" spans="3:82" x14ac:dyDescent="0.25">
      <c r="G338" s="30">
        <v>-0.32409677767867345</v>
      </c>
      <c r="H338" s="82">
        <v>385.24</v>
      </c>
      <c r="I338" s="50">
        <v>0.875</v>
      </c>
      <c r="J338" s="30">
        <v>18</v>
      </c>
      <c r="K338" s="81">
        <v>-3</v>
      </c>
      <c r="L338" s="81">
        <v>0.83</v>
      </c>
      <c r="M338" s="81">
        <v>0.75</v>
      </c>
      <c r="N338" s="80">
        <v>82.4</v>
      </c>
      <c r="O338" s="81">
        <v>86.36</v>
      </c>
      <c r="P338" s="81">
        <f t="shared" si="68"/>
        <v>1.1175000000000042</v>
      </c>
      <c r="Q338" s="81">
        <f t="shared" si="69"/>
        <v>-139.52551014230221</v>
      </c>
      <c r="BV338" s="52"/>
      <c r="BW338" s="52"/>
      <c r="BX338" s="52"/>
      <c r="BY338" s="52"/>
      <c r="BZ338" s="52"/>
      <c r="CA338" s="52"/>
      <c r="CB338" s="52"/>
      <c r="CC338" s="52"/>
      <c r="CD338" s="52"/>
    </row>
    <row r="339" spans="3:82" x14ac:dyDescent="0.25">
      <c r="G339" s="30">
        <v>-0.32409677767867345</v>
      </c>
      <c r="H339" s="82">
        <v>385.24</v>
      </c>
      <c r="I339" s="50">
        <v>0.91666666666666696</v>
      </c>
      <c r="J339" s="30">
        <v>12</v>
      </c>
      <c r="K339" s="81">
        <v>-3</v>
      </c>
      <c r="L339" s="81">
        <v>0.83</v>
      </c>
      <c r="M339" s="81">
        <v>0.75</v>
      </c>
      <c r="N339" s="80">
        <v>82.4</v>
      </c>
      <c r="O339" s="81">
        <v>85.460000000000008</v>
      </c>
      <c r="P339" s="81">
        <f t="shared" si="68"/>
        <v>-1.9425000000000019</v>
      </c>
      <c r="Q339" s="81">
        <f t="shared" si="69"/>
        <v>242.53092031447096</v>
      </c>
      <c r="BV339" s="52"/>
      <c r="BW339" s="52"/>
      <c r="BX339" s="52"/>
      <c r="BY339" s="52"/>
      <c r="BZ339" s="52"/>
      <c r="CA339" s="52"/>
      <c r="CB339" s="52"/>
      <c r="CC339" s="52"/>
      <c r="CD339" s="52"/>
    </row>
    <row r="340" spans="3:82" x14ac:dyDescent="0.25">
      <c r="G340" s="30">
        <v>-0.32409677767867345</v>
      </c>
      <c r="H340" s="82">
        <v>385.24</v>
      </c>
      <c r="I340" s="50">
        <v>0.95833333333333404</v>
      </c>
      <c r="J340" s="30">
        <v>8</v>
      </c>
      <c r="K340" s="81">
        <v>-3</v>
      </c>
      <c r="L340" s="81">
        <v>0.83</v>
      </c>
      <c r="M340" s="81">
        <v>0.75</v>
      </c>
      <c r="N340" s="80">
        <v>84.2</v>
      </c>
      <c r="O340" s="81">
        <v>85.1</v>
      </c>
      <c r="P340" s="81">
        <f t="shared" si="68"/>
        <v>-2.8124999999999938</v>
      </c>
      <c r="Q340" s="81">
        <f t="shared" si="69"/>
        <v>351.15480740512095</v>
      </c>
      <c r="BV340" s="52"/>
      <c r="BW340" s="52"/>
      <c r="BX340" s="52"/>
      <c r="BY340" s="52"/>
      <c r="BZ340" s="52"/>
      <c r="CA340" s="52"/>
      <c r="CB340" s="52"/>
      <c r="CC340" s="52"/>
      <c r="CD340" s="52"/>
    </row>
    <row r="341" spans="3:82" x14ac:dyDescent="0.25">
      <c r="G341" s="30">
        <v>-0.32409677767867345</v>
      </c>
      <c r="H341" s="82">
        <v>385.24</v>
      </c>
      <c r="I341" s="50">
        <v>1</v>
      </c>
      <c r="J341" s="30">
        <v>5</v>
      </c>
      <c r="K341" s="81">
        <v>-3</v>
      </c>
      <c r="L341" s="81">
        <v>0.83</v>
      </c>
      <c r="M341" s="81">
        <v>0.75</v>
      </c>
      <c r="N341" s="80">
        <v>84.2</v>
      </c>
      <c r="O341" s="81">
        <v>85.1</v>
      </c>
      <c r="P341" s="81">
        <f t="shared" si="68"/>
        <v>-4.6799999999999935</v>
      </c>
      <c r="Q341" s="81">
        <f t="shared" si="69"/>
        <v>584.32159952212169</v>
      </c>
      <c r="BV341" s="52"/>
      <c r="BW341" s="52"/>
      <c r="BX341" s="52"/>
      <c r="BY341" s="52"/>
      <c r="BZ341" s="52"/>
      <c r="CA341" s="52"/>
      <c r="CB341" s="52"/>
      <c r="CC341" s="52"/>
      <c r="CD341" s="52"/>
    </row>
    <row r="342" spans="3:82" x14ac:dyDescent="0.25">
      <c r="C342" s="51"/>
      <c r="D342" s="51"/>
      <c r="E342" s="51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60"/>
      <c r="Q342" s="60"/>
      <c r="BV342" s="52"/>
      <c r="BW342" s="52"/>
      <c r="BX342" s="52"/>
      <c r="BY342" s="52"/>
      <c r="BZ342" s="52"/>
      <c r="CA342" s="52"/>
      <c r="CB342" s="52"/>
      <c r="CC342" s="52"/>
      <c r="CD342" s="52"/>
    </row>
    <row r="343" spans="3:82" x14ac:dyDescent="0.25">
      <c r="C343" s="51"/>
      <c r="D343" s="51"/>
      <c r="E343" s="51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60"/>
      <c r="Q343" s="60"/>
      <c r="BV343" s="52"/>
      <c r="BW343" s="52"/>
      <c r="BX343" s="52"/>
      <c r="BY343" s="52"/>
      <c r="BZ343" s="52"/>
      <c r="CA343" s="52"/>
      <c r="CB343" s="52"/>
      <c r="CC343" s="52"/>
      <c r="CD343" s="52"/>
    </row>
    <row r="344" spans="3:82" x14ac:dyDescent="0.25">
      <c r="C344" s="51"/>
      <c r="D344" s="51"/>
      <c r="E344" s="51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60"/>
      <c r="Q344" s="60"/>
      <c r="BV344" s="52"/>
      <c r="BW344" s="52"/>
      <c r="BX344" s="52"/>
      <c r="BY344" s="52"/>
      <c r="BZ344" s="52"/>
      <c r="CA344" s="52"/>
      <c r="CB344" s="52"/>
      <c r="CC344" s="52"/>
      <c r="CD344" s="52"/>
    </row>
    <row r="345" spans="3:82" x14ac:dyDescent="0.25">
      <c r="G345" s="71"/>
      <c r="H345" s="71"/>
      <c r="I345" s="71"/>
      <c r="J345" s="71"/>
      <c r="K345" s="72" t="s">
        <v>75</v>
      </c>
      <c r="L345" s="72"/>
      <c r="M345" s="72"/>
      <c r="N345" s="72"/>
      <c r="O345" s="72"/>
      <c r="P345" s="72"/>
      <c r="Q345" s="72"/>
      <c r="BV345" s="52"/>
      <c r="BW345" s="52"/>
      <c r="BX345" s="52"/>
      <c r="BY345" s="52"/>
      <c r="BZ345" s="52"/>
      <c r="CA345" s="52"/>
      <c r="CB345" s="52"/>
      <c r="CC345" s="52"/>
      <c r="CD345" s="52"/>
    </row>
    <row r="346" spans="3:82" x14ac:dyDescent="0.25">
      <c r="G346" s="30" t="s">
        <v>27</v>
      </c>
      <c r="H346" s="30" t="s">
        <v>26</v>
      </c>
      <c r="I346" s="30" t="s">
        <v>14</v>
      </c>
      <c r="J346" s="30" t="s">
        <v>15</v>
      </c>
      <c r="K346" s="80" t="s">
        <v>16</v>
      </c>
      <c r="L346" s="80" t="s">
        <v>17</v>
      </c>
      <c r="M346" s="80" t="s">
        <v>61</v>
      </c>
      <c r="N346" s="80" t="s">
        <v>18</v>
      </c>
      <c r="O346" s="81" t="s">
        <v>25</v>
      </c>
      <c r="P346" s="81" t="s">
        <v>19</v>
      </c>
      <c r="Q346" s="81" t="s">
        <v>20</v>
      </c>
      <c r="BV346" s="52"/>
      <c r="BW346" s="52"/>
      <c r="BX346" s="52"/>
      <c r="BY346" s="52"/>
      <c r="BZ346" s="52"/>
      <c r="CA346" s="52"/>
      <c r="CB346" s="52"/>
      <c r="CC346" s="52"/>
      <c r="CD346" s="52"/>
    </row>
    <row r="347" spans="3:82" x14ac:dyDescent="0.25">
      <c r="G347" s="30">
        <v>0.23094688221709006</v>
      </c>
      <c r="H347" s="64">
        <v>72.284999999999997</v>
      </c>
      <c r="I347" s="50">
        <v>4.1666666666666664E-2</v>
      </c>
      <c r="J347" s="30">
        <v>2</v>
      </c>
      <c r="K347" s="81">
        <v>-1</v>
      </c>
      <c r="L347" s="81">
        <v>0.83</v>
      </c>
      <c r="M347" s="81">
        <v>0.75</v>
      </c>
      <c r="N347" s="80">
        <v>77</v>
      </c>
      <c r="O347" s="81">
        <v>85.28</v>
      </c>
      <c r="P347" s="81">
        <f t="shared" ref="P347:P370" si="70">((J347+K347)*L347+(78-O347)+(N347-85))*M347</f>
        <v>-10.8375</v>
      </c>
      <c r="Q347" s="81">
        <f t="shared" ref="Q347:Q370" si="71">P347*H347*G347</f>
        <v>-180.92117494226326</v>
      </c>
      <c r="BV347" s="52"/>
      <c r="BW347" s="52"/>
      <c r="BX347" s="52"/>
      <c r="BY347" s="52"/>
      <c r="BZ347" s="52"/>
      <c r="CA347" s="52"/>
      <c r="CB347" s="52"/>
      <c r="CC347" s="52"/>
      <c r="CD347" s="52"/>
    </row>
    <row r="348" spans="3:82" x14ac:dyDescent="0.25">
      <c r="G348" s="30">
        <v>0.23094688221709006</v>
      </c>
      <c r="H348" s="64">
        <v>72.284999999999997</v>
      </c>
      <c r="I348" s="50">
        <v>8.3333333333333329E-2</v>
      </c>
      <c r="J348" s="30">
        <v>0</v>
      </c>
      <c r="K348" s="81">
        <v>-1</v>
      </c>
      <c r="L348" s="81">
        <v>0.83</v>
      </c>
      <c r="M348" s="81">
        <v>0.75</v>
      </c>
      <c r="N348" s="80">
        <v>77</v>
      </c>
      <c r="O348" s="81">
        <v>84.74</v>
      </c>
      <c r="P348" s="81">
        <f t="shared" si="70"/>
        <v>-11.677499999999997</v>
      </c>
      <c r="Q348" s="81">
        <f t="shared" si="71"/>
        <v>-194.94413106235558</v>
      </c>
      <c r="BV348" s="52"/>
      <c r="BW348" s="52"/>
      <c r="BX348" s="52"/>
      <c r="BY348" s="52"/>
      <c r="BZ348" s="52"/>
      <c r="CA348" s="52"/>
      <c r="CB348" s="52"/>
      <c r="CC348" s="52"/>
      <c r="CD348" s="52"/>
    </row>
    <row r="349" spans="3:82" x14ac:dyDescent="0.25">
      <c r="G349" s="30">
        <v>0.23094688221709006</v>
      </c>
      <c r="H349" s="64">
        <v>72.284999999999997</v>
      </c>
      <c r="I349" s="50">
        <v>0.125</v>
      </c>
      <c r="J349" s="30">
        <v>-2</v>
      </c>
      <c r="K349" s="81">
        <v>-1</v>
      </c>
      <c r="L349" s="81">
        <v>0.83</v>
      </c>
      <c r="M349" s="81">
        <v>0.75</v>
      </c>
      <c r="N349" s="80">
        <v>80.599999999999994</v>
      </c>
      <c r="O349" s="81">
        <v>84.02</v>
      </c>
      <c r="P349" s="81">
        <f t="shared" si="70"/>
        <v>-9.682500000000001</v>
      </c>
      <c r="Q349" s="81">
        <f t="shared" si="71"/>
        <v>-161.63961027713626</v>
      </c>
      <c r="BV349" s="52"/>
      <c r="BW349" s="52"/>
      <c r="BX349" s="52"/>
      <c r="BY349" s="52"/>
      <c r="BZ349" s="52"/>
      <c r="CA349" s="52"/>
      <c r="CB349" s="52"/>
      <c r="CC349" s="52"/>
      <c r="CD349" s="52"/>
    </row>
    <row r="350" spans="3:82" x14ac:dyDescent="0.25">
      <c r="G350" s="30">
        <v>0.23094688221709006</v>
      </c>
      <c r="H350" s="64">
        <v>72.284999999999997</v>
      </c>
      <c r="I350" s="50">
        <v>0.16666666666666699</v>
      </c>
      <c r="J350" s="30">
        <v>-3</v>
      </c>
      <c r="K350" s="81">
        <v>-1</v>
      </c>
      <c r="L350" s="81">
        <v>0.83</v>
      </c>
      <c r="M350" s="81">
        <v>0.75</v>
      </c>
      <c r="N350" s="80">
        <v>78.8</v>
      </c>
      <c r="O350" s="81">
        <v>83.48</v>
      </c>
      <c r="P350" s="81">
        <f t="shared" si="70"/>
        <v>-11.250000000000005</v>
      </c>
      <c r="Q350" s="81">
        <f t="shared" si="71"/>
        <v>-187.80744803695157</v>
      </c>
      <c r="BV350" s="52"/>
      <c r="BW350" s="52"/>
      <c r="BX350" s="52"/>
      <c r="BY350" s="52"/>
      <c r="BZ350" s="52"/>
      <c r="CA350" s="52"/>
      <c r="CB350" s="52"/>
      <c r="CC350" s="52"/>
      <c r="CD350" s="52"/>
    </row>
    <row r="351" spans="3:82" x14ac:dyDescent="0.25">
      <c r="G351" s="30">
        <v>0.23094688221709006</v>
      </c>
      <c r="H351" s="64">
        <v>72.284999999999997</v>
      </c>
      <c r="I351" s="50">
        <v>0.20833333333333401</v>
      </c>
      <c r="J351" s="30">
        <v>-4</v>
      </c>
      <c r="K351" s="81">
        <v>-1</v>
      </c>
      <c r="L351" s="81">
        <v>0.83</v>
      </c>
      <c r="M351" s="81">
        <v>0.75</v>
      </c>
      <c r="N351" s="80">
        <v>78.8</v>
      </c>
      <c r="O351" s="81">
        <v>83.3</v>
      </c>
      <c r="P351" s="81">
        <f t="shared" si="70"/>
        <v>-11.737499999999999</v>
      </c>
      <c r="Q351" s="81">
        <f t="shared" si="71"/>
        <v>-195.94577078521937</v>
      </c>
      <c r="BV351" s="52"/>
      <c r="BW351" s="52"/>
      <c r="BX351" s="52"/>
      <c r="BY351" s="52"/>
      <c r="BZ351" s="52"/>
      <c r="CA351" s="52"/>
      <c r="CB351" s="52"/>
      <c r="CC351" s="52"/>
      <c r="CD351" s="52"/>
    </row>
    <row r="352" spans="3:82" x14ac:dyDescent="0.25">
      <c r="G352" s="30">
        <v>0.23094688221709006</v>
      </c>
      <c r="H352" s="64">
        <v>72.284999999999997</v>
      </c>
      <c r="I352" s="50">
        <v>0.25</v>
      </c>
      <c r="J352" s="30">
        <v>-4</v>
      </c>
      <c r="K352" s="81">
        <v>-1</v>
      </c>
      <c r="L352" s="81">
        <v>0.83</v>
      </c>
      <c r="M352" s="81">
        <v>0.75</v>
      </c>
      <c r="N352" s="80">
        <v>78.8</v>
      </c>
      <c r="O352" s="81">
        <v>83.3</v>
      </c>
      <c r="P352" s="81">
        <f t="shared" si="70"/>
        <v>-11.737499999999999</v>
      </c>
      <c r="Q352" s="81">
        <f t="shared" si="71"/>
        <v>-195.94577078521937</v>
      </c>
      <c r="BV352" s="52"/>
      <c r="BW352" s="52"/>
      <c r="BX352" s="52"/>
      <c r="BY352" s="52"/>
      <c r="BZ352" s="52"/>
      <c r="CA352" s="52"/>
      <c r="CB352" s="52"/>
      <c r="CC352" s="52"/>
      <c r="CD352" s="52"/>
    </row>
    <row r="353" spans="7:82" x14ac:dyDescent="0.25">
      <c r="G353" s="30">
        <v>0.23094688221709006</v>
      </c>
      <c r="H353" s="64">
        <v>72.284999999999997</v>
      </c>
      <c r="I353" s="50">
        <v>0.29166666666666702</v>
      </c>
      <c r="J353" s="30">
        <v>-1</v>
      </c>
      <c r="K353" s="81">
        <v>-1</v>
      </c>
      <c r="L353" s="81">
        <v>0.83</v>
      </c>
      <c r="M353" s="81">
        <v>0.75</v>
      </c>
      <c r="N353" s="80">
        <v>78.8</v>
      </c>
      <c r="O353" s="81">
        <v>82.94</v>
      </c>
      <c r="P353" s="81">
        <f t="shared" si="70"/>
        <v>-9.6000000000000014</v>
      </c>
      <c r="Q353" s="81">
        <f t="shared" si="71"/>
        <v>-160.26235565819863</v>
      </c>
      <c r="BV353" s="52"/>
      <c r="BW353" s="52"/>
      <c r="BX353" s="52"/>
      <c r="BY353" s="52"/>
      <c r="BZ353" s="52"/>
      <c r="CA353" s="52"/>
      <c r="CB353" s="52"/>
      <c r="CC353" s="52"/>
      <c r="CD353" s="52"/>
    </row>
    <row r="354" spans="7:82" x14ac:dyDescent="0.25">
      <c r="G354" s="30">
        <v>0.23094688221709006</v>
      </c>
      <c r="H354" s="64">
        <v>72.284999999999997</v>
      </c>
      <c r="I354" s="50">
        <v>0.33333333333333398</v>
      </c>
      <c r="J354" s="30">
        <v>9</v>
      </c>
      <c r="K354" s="81">
        <v>-1</v>
      </c>
      <c r="L354" s="81">
        <v>0.83</v>
      </c>
      <c r="M354" s="81">
        <v>0.75</v>
      </c>
      <c r="N354" s="80">
        <v>78.8</v>
      </c>
      <c r="O354" s="81">
        <v>84.56</v>
      </c>
      <c r="P354" s="81">
        <f t="shared" si="70"/>
        <v>-4.5900000000000043</v>
      </c>
      <c r="Q354" s="81">
        <f t="shared" si="71"/>
        <v>-76.625438799076278</v>
      </c>
      <c r="BV354" s="52"/>
      <c r="BW354" s="52"/>
      <c r="BX354" s="52"/>
      <c r="BY354" s="52"/>
      <c r="BZ354" s="52"/>
      <c r="CA354" s="52"/>
      <c r="CB354" s="52"/>
      <c r="CC354" s="52"/>
      <c r="CD354" s="52"/>
    </row>
    <row r="355" spans="7:82" x14ac:dyDescent="0.25">
      <c r="G355" s="30">
        <v>0.23094688221709006</v>
      </c>
      <c r="H355" s="64">
        <v>72.284999999999997</v>
      </c>
      <c r="I355" s="50">
        <v>0.375</v>
      </c>
      <c r="J355" s="30">
        <v>23</v>
      </c>
      <c r="K355" s="81">
        <v>-1</v>
      </c>
      <c r="L355" s="81">
        <v>0.83</v>
      </c>
      <c r="M355" s="81">
        <v>0.75</v>
      </c>
      <c r="N355" s="80">
        <v>78.8</v>
      </c>
      <c r="O355" s="81">
        <v>87.080000000000013</v>
      </c>
      <c r="P355" s="81">
        <f t="shared" si="70"/>
        <v>2.234999999999987</v>
      </c>
      <c r="Q355" s="81">
        <f t="shared" si="71"/>
        <v>37.311079676674147</v>
      </c>
      <c r="BV355" s="52"/>
      <c r="BW355" s="52"/>
      <c r="BX355" s="52"/>
      <c r="BY355" s="52"/>
      <c r="BZ355" s="52"/>
      <c r="CA355" s="52"/>
      <c r="CB355" s="52"/>
      <c r="CC355" s="52"/>
      <c r="CD355" s="52"/>
    </row>
    <row r="356" spans="7:82" x14ac:dyDescent="0.25">
      <c r="G356" s="30">
        <v>0.23094688221709006</v>
      </c>
      <c r="H356" s="64">
        <v>72.284999999999997</v>
      </c>
      <c r="I356" s="50">
        <v>0.41666666666666702</v>
      </c>
      <c r="J356" s="30">
        <v>37</v>
      </c>
      <c r="K356" s="81">
        <v>-1</v>
      </c>
      <c r="L356" s="81">
        <v>0.83</v>
      </c>
      <c r="M356" s="81">
        <v>0.75</v>
      </c>
      <c r="N356" s="80">
        <v>87.8</v>
      </c>
      <c r="O356" s="81">
        <v>92.11999999999999</v>
      </c>
      <c r="P356" s="81">
        <f t="shared" si="70"/>
        <v>13.920000000000005</v>
      </c>
      <c r="Q356" s="81">
        <f t="shared" si="71"/>
        <v>232.38041570438804</v>
      </c>
      <c r="BV356" s="52"/>
      <c r="BW356" s="52"/>
      <c r="BX356" s="52"/>
      <c r="BY356" s="52"/>
      <c r="BZ356" s="52"/>
      <c r="CA356" s="52"/>
      <c r="CB356" s="52"/>
      <c r="CC356" s="52"/>
      <c r="CD356" s="52"/>
    </row>
    <row r="357" spans="7:82" x14ac:dyDescent="0.25">
      <c r="G357" s="30">
        <v>0.23094688221709006</v>
      </c>
      <c r="H357" s="64">
        <v>72.284999999999997</v>
      </c>
      <c r="I357" s="50">
        <v>0.45833333333333398</v>
      </c>
      <c r="J357" s="30">
        <v>50</v>
      </c>
      <c r="K357" s="81">
        <v>-1</v>
      </c>
      <c r="L357" s="81">
        <v>0.83</v>
      </c>
      <c r="M357" s="81">
        <v>0.75</v>
      </c>
      <c r="N357" s="80">
        <v>91.4</v>
      </c>
      <c r="O357" s="81">
        <v>94.82</v>
      </c>
      <c r="P357" s="81">
        <f t="shared" si="70"/>
        <v>22.687500000000007</v>
      </c>
      <c r="Q357" s="81">
        <f t="shared" si="71"/>
        <v>378.74502020785224</v>
      </c>
      <c r="BV357" s="52"/>
      <c r="BW357" s="52"/>
      <c r="BX357" s="52"/>
      <c r="BY357" s="52"/>
      <c r="BZ357" s="52"/>
      <c r="CA357" s="52"/>
      <c r="CB357" s="52"/>
      <c r="CC357" s="52"/>
      <c r="CD357" s="52"/>
    </row>
    <row r="358" spans="7:82" x14ac:dyDescent="0.25">
      <c r="G358" s="30">
        <v>0.23094688221709006</v>
      </c>
      <c r="H358" s="64">
        <v>72.284999999999997</v>
      </c>
      <c r="I358" s="50">
        <v>0.5</v>
      </c>
      <c r="J358" s="30">
        <v>62</v>
      </c>
      <c r="K358" s="81">
        <v>-1</v>
      </c>
      <c r="L358" s="81">
        <v>0.83</v>
      </c>
      <c r="M358" s="81">
        <v>0.75</v>
      </c>
      <c r="N358" s="80">
        <v>91.4</v>
      </c>
      <c r="O358" s="81">
        <v>96.080000000000013</v>
      </c>
      <c r="P358" s="81">
        <f t="shared" si="70"/>
        <v>29.212499999999991</v>
      </c>
      <c r="Q358" s="81">
        <f t="shared" si="71"/>
        <v>487.67334006928394</v>
      </c>
      <c r="BV358" s="52"/>
      <c r="BW358" s="52"/>
      <c r="BX358" s="52"/>
      <c r="BY358" s="52"/>
      <c r="BZ358" s="52"/>
      <c r="CA358" s="52"/>
      <c r="CB358" s="52"/>
      <c r="CC358" s="52"/>
      <c r="CD358" s="52"/>
    </row>
    <row r="359" spans="7:82" x14ac:dyDescent="0.25">
      <c r="G359" s="30">
        <v>0.23094688221709006</v>
      </c>
      <c r="H359" s="64">
        <v>72.284999999999997</v>
      </c>
      <c r="I359" s="50">
        <v>0.54166666666666696</v>
      </c>
      <c r="J359" s="30">
        <v>71</v>
      </c>
      <c r="K359" s="81">
        <v>-1</v>
      </c>
      <c r="L359" s="81">
        <v>0.83</v>
      </c>
      <c r="M359" s="81">
        <v>0.75</v>
      </c>
      <c r="N359" s="80">
        <v>93.2</v>
      </c>
      <c r="O359" s="81">
        <v>93.56</v>
      </c>
      <c r="P359" s="81">
        <f t="shared" si="70"/>
        <v>38.054999999999993</v>
      </c>
      <c r="Q359" s="81">
        <f t="shared" si="71"/>
        <v>635.28999422632774</v>
      </c>
      <c r="BV359" s="52"/>
      <c r="BW359" s="52"/>
      <c r="BX359" s="52"/>
      <c r="BY359" s="52"/>
      <c r="BZ359" s="52"/>
      <c r="CA359" s="52"/>
      <c r="CB359" s="52"/>
      <c r="CC359" s="52"/>
      <c r="CD359" s="52"/>
    </row>
    <row r="360" spans="7:82" x14ac:dyDescent="0.25">
      <c r="G360" s="30">
        <v>0.23094688221709006</v>
      </c>
      <c r="H360" s="64">
        <v>72.284999999999997</v>
      </c>
      <c r="I360" s="50">
        <v>0.58333333333333404</v>
      </c>
      <c r="J360" s="30">
        <v>77</v>
      </c>
      <c r="K360" s="81">
        <v>-1</v>
      </c>
      <c r="L360" s="81">
        <v>0.83</v>
      </c>
      <c r="M360" s="81">
        <v>0.75</v>
      </c>
      <c r="N360" s="80">
        <v>95</v>
      </c>
      <c r="O360" s="81">
        <v>96.080000000000013</v>
      </c>
      <c r="P360" s="81">
        <f t="shared" si="70"/>
        <v>41.249999999999986</v>
      </c>
      <c r="Q360" s="81">
        <f t="shared" si="71"/>
        <v>688.62730946882186</v>
      </c>
      <c r="BV360" s="52"/>
      <c r="BW360" s="52"/>
      <c r="BX360" s="52"/>
      <c r="BY360" s="52"/>
      <c r="BZ360" s="52"/>
      <c r="CA360" s="52"/>
      <c r="CB360" s="52"/>
      <c r="CC360" s="52"/>
      <c r="CD360" s="52"/>
    </row>
    <row r="361" spans="7:82" x14ac:dyDescent="0.25">
      <c r="G361" s="30">
        <v>0.23094688221709006</v>
      </c>
      <c r="H361" s="64">
        <v>72.284999999999997</v>
      </c>
      <c r="I361" s="50">
        <v>0.625</v>
      </c>
      <c r="J361" s="30">
        <v>78</v>
      </c>
      <c r="K361" s="81">
        <v>-1</v>
      </c>
      <c r="L361" s="81">
        <v>0.83</v>
      </c>
      <c r="M361" s="81">
        <v>0.75</v>
      </c>
      <c r="N361" s="80">
        <v>95</v>
      </c>
      <c r="O361" s="81">
        <v>95.18</v>
      </c>
      <c r="P361" s="81">
        <f t="shared" si="70"/>
        <v>42.547499999999992</v>
      </c>
      <c r="Q361" s="81">
        <f t="shared" si="71"/>
        <v>710.28776847575034</v>
      </c>
      <c r="BV361" s="52"/>
      <c r="BW361" s="52"/>
      <c r="BX361" s="52"/>
      <c r="BY361" s="52"/>
      <c r="BZ361" s="52"/>
      <c r="CA361" s="52"/>
      <c r="CB361" s="52"/>
      <c r="CC361" s="52"/>
      <c r="CD361" s="52"/>
    </row>
    <row r="362" spans="7:82" x14ac:dyDescent="0.25">
      <c r="G362" s="30">
        <v>0.23094688221709006</v>
      </c>
      <c r="H362" s="64">
        <v>72.284999999999997</v>
      </c>
      <c r="I362" s="50">
        <v>0.66666666666666696</v>
      </c>
      <c r="J362" s="30">
        <v>74</v>
      </c>
      <c r="K362" s="81">
        <v>-1</v>
      </c>
      <c r="L362" s="81">
        <v>0.83</v>
      </c>
      <c r="M362" s="81">
        <v>0.75</v>
      </c>
      <c r="N362" s="80">
        <v>91.4</v>
      </c>
      <c r="O362" s="81">
        <v>93.919999999999987</v>
      </c>
      <c r="P362" s="81">
        <f t="shared" si="70"/>
        <v>38.302500000000009</v>
      </c>
      <c r="Q362" s="81">
        <f t="shared" si="71"/>
        <v>639.42175808314096</v>
      </c>
      <c r="BV362" s="52"/>
      <c r="BW362" s="52"/>
      <c r="BX362" s="52"/>
      <c r="BY362" s="52"/>
      <c r="BZ362" s="52"/>
      <c r="CA362" s="52"/>
      <c r="CB362" s="52"/>
      <c r="CC362" s="52"/>
      <c r="CD362" s="52"/>
    </row>
    <row r="363" spans="7:82" x14ac:dyDescent="0.25">
      <c r="G363" s="30">
        <v>0.23094688221709006</v>
      </c>
      <c r="H363" s="64">
        <v>72.284999999999997</v>
      </c>
      <c r="I363" s="50">
        <v>0.70833333333333404</v>
      </c>
      <c r="J363" s="30">
        <v>67</v>
      </c>
      <c r="K363" s="81">
        <v>-1</v>
      </c>
      <c r="L363" s="81">
        <v>0.83</v>
      </c>
      <c r="M363" s="81">
        <v>0.75</v>
      </c>
      <c r="N363" s="80">
        <v>87.8</v>
      </c>
      <c r="O363" s="81">
        <v>90.86</v>
      </c>
      <c r="P363" s="81">
        <f t="shared" si="70"/>
        <v>33.539999999999992</v>
      </c>
      <c r="Q363" s="81">
        <f t="shared" si="71"/>
        <v>559.91660508083123</v>
      </c>
      <c r="BV363" s="52"/>
      <c r="BW363" s="52"/>
      <c r="BX363" s="52"/>
      <c r="BY363" s="52"/>
      <c r="BZ363" s="52"/>
      <c r="CA363" s="52"/>
      <c r="CB363" s="52"/>
      <c r="CC363" s="52"/>
      <c r="CD363" s="52"/>
    </row>
    <row r="364" spans="7:82" x14ac:dyDescent="0.25">
      <c r="G364" s="30">
        <v>0.23094688221709006</v>
      </c>
      <c r="H364" s="64">
        <v>72.284999999999997</v>
      </c>
      <c r="I364" s="50">
        <v>0.75</v>
      </c>
      <c r="J364" s="30">
        <v>56</v>
      </c>
      <c r="K364" s="81">
        <v>-1</v>
      </c>
      <c r="L364" s="81">
        <v>0.83</v>
      </c>
      <c r="M364" s="81">
        <v>0.75</v>
      </c>
      <c r="N364" s="80">
        <v>84.2</v>
      </c>
      <c r="O364" s="81">
        <v>89.06</v>
      </c>
      <c r="P364" s="81">
        <f t="shared" si="70"/>
        <v>25.342500000000001</v>
      </c>
      <c r="Q364" s="81">
        <f t="shared" si="71"/>
        <v>423.06757794457275</v>
      </c>
      <c r="BV364" s="52"/>
      <c r="BW364" s="52"/>
      <c r="BX364" s="52"/>
      <c r="BY364" s="52"/>
      <c r="BZ364" s="52"/>
      <c r="CA364" s="52"/>
      <c r="CB364" s="52"/>
      <c r="CC364" s="52"/>
      <c r="CD364" s="52"/>
    </row>
    <row r="365" spans="7:82" x14ac:dyDescent="0.25">
      <c r="G365" s="30">
        <v>0.23094688221709006</v>
      </c>
      <c r="H365" s="64">
        <v>72.284999999999997</v>
      </c>
      <c r="I365" s="50">
        <v>0.79166666666666696</v>
      </c>
      <c r="J365" s="30">
        <v>42</v>
      </c>
      <c r="K365" s="81">
        <v>-1</v>
      </c>
      <c r="L365" s="81">
        <v>0.83</v>
      </c>
      <c r="M365" s="81">
        <v>0.75</v>
      </c>
      <c r="N365" s="80">
        <v>84.2</v>
      </c>
      <c r="O365" s="81">
        <v>87.8</v>
      </c>
      <c r="P365" s="81">
        <f t="shared" si="70"/>
        <v>17.572500000000005</v>
      </c>
      <c r="Q365" s="81">
        <f t="shared" si="71"/>
        <v>293.35523383371827</v>
      </c>
      <c r="BV365" s="52"/>
      <c r="BW365" s="52"/>
      <c r="BX365" s="52"/>
      <c r="BY365" s="52"/>
      <c r="BZ365" s="52"/>
      <c r="CA365" s="52"/>
      <c r="CB365" s="52"/>
      <c r="CC365" s="52"/>
      <c r="CD365" s="52"/>
    </row>
    <row r="366" spans="7:82" x14ac:dyDescent="0.25">
      <c r="G366" s="30">
        <v>0.23094688221709006</v>
      </c>
      <c r="H366" s="64">
        <v>72.284999999999997</v>
      </c>
      <c r="I366" s="50">
        <v>0.83333333333333404</v>
      </c>
      <c r="J366" s="30">
        <v>28</v>
      </c>
      <c r="K366" s="81">
        <v>-1</v>
      </c>
      <c r="L366" s="81">
        <v>0.83</v>
      </c>
      <c r="M366" s="81">
        <v>0.75</v>
      </c>
      <c r="N366" s="80">
        <v>82.4</v>
      </c>
      <c r="O366" s="81">
        <v>87.080000000000013</v>
      </c>
      <c r="P366" s="81">
        <f t="shared" si="70"/>
        <v>8.0474999999999959</v>
      </c>
      <c r="Q366" s="81">
        <f t="shared" si="71"/>
        <v>134.34492782909922</v>
      </c>
      <c r="BV366" s="52"/>
      <c r="BW366" s="52"/>
      <c r="BX366" s="52"/>
      <c r="BY366" s="52"/>
      <c r="BZ366" s="52"/>
      <c r="CA366" s="52"/>
      <c r="CB366" s="52"/>
      <c r="CC366" s="52"/>
      <c r="CD366" s="52"/>
    </row>
    <row r="367" spans="7:82" x14ac:dyDescent="0.25">
      <c r="G367" s="30">
        <v>0.23094688221709006</v>
      </c>
      <c r="H367" s="64">
        <v>72.284999999999997</v>
      </c>
      <c r="I367" s="50">
        <v>0.875</v>
      </c>
      <c r="J367" s="30">
        <v>18</v>
      </c>
      <c r="K367" s="81">
        <v>-1</v>
      </c>
      <c r="L367" s="81">
        <v>0.83</v>
      </c>
      <c r="M367" s="81">
        <v>0.75</v>
      </c>
      <c r="N367" s="80">
        <v>82.4</v>
      </c>
      <c r="O367" s="81">
        <v>86.36</v>
      </c>
      <c r="P367" s="81">
        <f t="shared" si="70"/>
        <v>2.3625000000000043</v>
      </c>
      <c r="Q367" s="81">
        <f t="shared" si="71"/>
        <v>39.439564087759877</v>
      </c>
      <c r="BV367" s="52"/>
      <c r="BW367" s="52"/>
      <c r="BX367" s="52"/>
      <c r="BY367" s="52"/>
      <c r="BZ367" s="52"/>
      <c r="CA367" s="52"/>
      <c r="CB367" s="52"/>
      <c r="CC367" s="52"/>
      <c r="CD367" s="52"/>
    </row>
    <row r="368" spans="7:82" x14ac:dyDescent="0.25">
      <c r="G368" s="30">
        <v>0.23094688221709006</v>
      </c>
      <c r="H368" s="64">
        <v>72.284999999999997</v>
      </c>
      <c r="I368" s="50">
        <v>0.91666666666666696</v>
      </c>
      <c r="J368" s="30">
        <v>12</v>
      </c>
      <c r="K368" s="81">
        <v>-1</v>
      </c>
      <c r="L368" s="81">
        <v>0.83</v>
      </c>
      <c r="M368" s="81">
        <v>0.75</v>
      </c>
      <c r="N368" s="80">
        <v>82.4</v>
      </c>
      <c r="O368" s="81">
        <v>85.460000000000008</v>
      </c>
      <c r="P368" s="81">
        <f t="shared" si="70"/>
        <v>-0.69750000000000245</v>
      </c>
      <c r="Q368" s="81">
        <f t="shared" si="71"/>
        <v>-11.644061778291034</v>
      </c>
      <c r="BV368" s="52"/>
      <c r="BW368" s="52"/>
      <c r="BX368" s="52"/>
      <c r="BY368" s="52"/>
      <c r="BZ368" s="52"/>
      <c r="CA368" s="52"/>
      <c r="CB368" s="52"/>
      <c r="CC368" s="52"/>
      <c r="CD368" s="52"/>
    </row>
    <row r="369" spans="1:82" x14ac:dyDescent="0.25">
      <c r="G369" s="30">
        <v>0.23094688221709006</v>
      </c>
      <c r="H369" s="64">
        <v>72.284999999999997</v>
      </c>
      <c r="I369" s="50">
        <v>0.95833333333333404</v>
      </c>
      <c r="J369" s="30">
        <v>8</v>
      </c>
      <c r="K369" s="81">
        <v>-1</v>
      </c>
      <c r="L369" s="81">
        <v>0.83</v>
      </c>
      <c r="M369" s="81">
        <v>0.75</v>
      </c>
      <c r="N369" s="80">
        <v>84.2</v>
      </c>
      <c r="O369" s="81">
        <v>85.1</v>
      </c>
      <c r="P369" s="81">
        <f t="shared" si="70"/>
        <v>-1.5674999999999939</v>
      </c>
      <c r="Q369" s="81">
        <f t="shared" si="71"/>
        <v>-26.167837759815139</v>
      </c>
      <c r="BV369" s="52"/>
      <c r="BW369" s="52"/>
      <c r="BX369" s="52"/>
      <c r="BY369" s="52"/>
      <c r="BZ369" s="52"/>
      <c r="CA369" s="52"/>
      <c r="CB369" s="52"/>
      <c r="CC369" s="52"/>
      <c r="CD369" s="52"/>
    </row>
    <row r="370" spans="1:82" x14ac:dyDescent="0.25">
      <c r="G370" s="30">
        <v>0.23094688221709006</v>
      </c>
      <c r="H370" s="64">
        <v>72.284999999999997</v>
      </c>
      <c r="I370" s="50">
        <v>1</v>
      </c>
      <c r="J370" s="30">
        <v>5</v>
      </c>
      <c r="K370" s="81">
        <v>-1</v>
      </c>
      <c r="L370" s="81">
        <v>0.83</v>
      </c>
      <c r="M370" s="81">
        <v>0.75</v>
      </c>
      <c r="N370" s="80">
        <v>84.2</v>
      </c>
      <c r="O370" s="81">
        <v>85.1</v>
      </c>
      <c r="P370" s="81">
        <f t="shared" si="70"/>
        <v>-3.4349999999999934</v>
      </c>
      <c r="Q370" s="81">
        <f t="shared" si="71"/>
        <v>-57.343874133949072</v>
      </c>
      <c r="BV370" s="52"/>
      <c r="BW370" s="52"/>
      <c r="BX370" s="52"/>
      <c r="BY370" s="52"/>
      <c r="BZ370" s="52"/>
      <c r="CA370" s="52"/>
      <c r="CB370" s="52"/>
      <c r="CC370" s="52"/>
      <c r="CD370" s="52"/>
    </row>
    <row r="371" spans="1:82" x14ac:dyDescent="0.25">
      <c r="A371" s="52"/>
      <c r="B371" s="52"/>
      <c r="C371" s="52"/>
      <c r="D371" s="52"/>
      <c r="E371" s="52"/>
      <c r="F371" s="52"/>
      <c r="G371" s="35"/>
      <c r="H371" s="95"/>
      <c r="I371" s="59"/>
      <c r="J371" s="35"/>
      <c r="K371" s="60"/>
      <c r="L371" s="60"/>
      <c r="M371" s="60"/>
      <c r="N371" s="35"/>
      <c r="O371" s="60"/>
      <c r="P371" s="60"/>
      <c r="Q371" s="60"/>
      <c r="BV371" s="52"/>
      <c r="BW371" s="52"/>
      <c r="BX371" s="52"/>
      <c r="BY371" s="52"/>
      <c r="BZ371" s="52"/>
      <c r="CA371" s="52"/>
      <c r="CB371" s="52"/>
      <c r="CC371" s="52"/>
      <c r="CD371" s="52"/>
    </row>
    <row r="372" spans="1:82" x14ac:dyDescent="0.25">
      <c r="A372" s="52"/>
      <c r="B372" s="52"/>
      <c r="C372" s="52"/>
      <c r="D372" s="52"/>
      <c r="E372" s="52"/>
      <c r="F372" s="52"/>
      <c r="G372" s="35"/>
      <c r="H372" s="95"/>
      <c r="I372" s="59"/>
      <c r="J372" s="35"/>
      <c r="K372" s="60"/>
      <c r="L372" s="60"/>
      <c r="M372" s="60"/>
      <c r="N372" s="35"/>
      <c r="O372" s="60"/>
      <c r="P372" s="60"/>
      <c r="Q372" s="60"/>
      <c r="BV372" s="52"/>
      <c r="BW372" s="52"/>
      <c r="BX372" s="52"/>
      <c r="BY372" s="52"/>
      <c r="BZ372" s="52"/>
      <c r="CA372" s="52"/>
      <c r="CB372" s="52"/>
      <c r="CC372" s="52"/>
      <c r="CD372" s="52"/>
    </row>
    <row r="373" spans="1:82" x14ac:dyDescent="0.25">
      <c r="A373" s="52"/>
      <c r="B373" s="52"/>
      <c r="C373" s="52"/>
      <c r="D373" s="52"/>
      <c r="E373" s="52"/>
      <c r="F373" s="52"/>
      <c r="G373" s="35"/>
      <c r="H373" s="95"/>
      <c r="I373" s="59"/>
      <c r="J373" s="35"/>
      <c r="K373" s="60"/>
      <c r="L373" s="60"/>
      <c r="M373" s="60"/>
      <c r="N373" s="35"/>
      <c r="O373" s="60"/>
      <c r="P373" s="60"/>
      <c r="Q373" s="60"/>
      <c r="BV373" s="52"/>
      <c r="BW373" s="52"/>
      <c r="BX373" s="52"/>
      <c r="BY373" s="52"/>
      <c r="BZ373" s="52"/>
      <c r="CA373" s="52"/>
      <c r="CB373" s="52"/>
      <c r="CC373" s="52"/>
      <c r="CD373" s="52"/>
    </row>
    <row r="374" spans="1:82" x14ac:dyDescent="0.25">
      <c r="A374" s="52"/>
      <c r="B374" s="52"/>
      <c r="C374" s="52"/>
      <c r="D374" s="52"/>
      <c r="E374" s="52"/>
      <c r="F374" s="52"/>
      <c r="G374" s="35"/>
      <c r="H374" s="95"/>
      <c r="I374" s="59"/>
      <c r="J374" s="35"/>
      <c r="K374" s="60"/>
      <c r="L374" s="60"/>
      <c r="M374" s="60"/>
      <c r="N374" s="35"/>
      <c r="O374" s="60"/>
      <c r="P374" s="60"/>
      <c r="Q374" s="60"/>
      <c r="BV374" s="52"/>
      <c r="BW374" s="52"/>
      <c r="BX374" s="52"/>
      <c r="BY374" s="52"/>
      <c r="BZ374" s="52"/>
      <c r="CA374" s="52"/>
      <c r="CB374" s="52"/>
      <c r="CC374" s="52"/>
      <c r="CD374" s="52"/>
    </row>
    <row r="375" spans="1:82" x14ac:dyDescent="0.25">
      <c r="A375" s="52"/>
      <c r="B375" s="52"/>
      <c r="C375" s="52"/>
      <c r="D375" s="52"/>
      <c r="E375" s="52"/>
      <c r="F375" s="52"/>
      <c r="G375" s="35"/>
      <c r="H375" s="95"/>
      <c r="I375" s="59"/>
      <c r="J375" s="35"/>
      <c r="K375" s="60"/>
      <c r="L375" s="60"/>
      <c r="M375" s="60"/>
      <c r="N375" s="35"/>
      <c r="O375" s="60"/>
      <c r="P375" s="60"/>
      <c r="Q375" s="60"/>
      <c r="BV375" s="52"/>
      <c r="BW375" s="52"/>
      <c r="BX375" s="52"/>
      <c r="BY375" s="52"/>
      <c r="BZ375" s="52"/>
      <c r="CA375" s="52"/>
      <c r="CB375" s="52"/>
      <c r="CC375" s="52"/>
      <c r="CD375" s="52"/>
    </row>
    <row r="376" spans="1:82" x14ac:dyDescent="0.25">
      <c r="A376" s="52"/>
      <c r="B376" s="52"/>
      <c r="C376" s="52"/>
      <c r="D376" s="52"/>
      <c r="E376" s="52"/>
      <c r="F376" s="52"/>
      <c r="G376" s="35"/>
      <c r="H376" s="95"/>
      <c r="I376" s="59"/>
      <c r="J376" s="35"/>
      <c r="K376" s="60"/>
      <c r="L376" s="60"/>
      <c r="M376" s="60"/>
      <c r="N376" s="35"/>
      <c r="O376" s="60"/>
      <c r="P376" s="60"/>
      <c r="Q376" s="60"/>
      <c r="BV376" s="52"/>
      <c r="BW376" s="52"/>
      <c r="BX376" s="52"/>
      <c r="BY376" s="52"/>
      <c r="BZ376" s="52"/>
      <c r="CA376" s="52"/>
      <c r="CB376" s="52"/>
      <c r="CC376" s="52"/>
      <c r="CD376" s="52"/>
    </row>
    <row r="377" spans="1:82" x14ac:dyDescent="0.25">
      <c r="A377" s="52"/>
      <c r="B377" s="52"/>
      <c r="C377" s="52"/>
      <c r="D377" s="52"/>
      <c r="E377" s="52"/>
      <c r="F377" s="52"/>
      <c r="G377" s="35"/>
      <c r="H377" s="95"/>
      <c r="I377" s="59"/>
      <c r="J377" s="35"/>
      <c r="K377" s="60"/>
      <c r="L377" s="60"/>
      <c r="M377" s="60"/>
      <c r="N377" s="35"/>
      <c r="O377" s="60"/>
      <c r="P377" s="60"/>
      <c r="Q377" s="60"/>
      <c r="BV377" s="52"/>
      <c r="BW377" s="52"/>
      <c r="BX377" s="52"/>
      <c r="BY377" s="52"/>
      <c r="BZ377" s="52"/>
      <c r="CA377" s="52"/>
      <c r="CB377" s="52"/>
      <c r="CC377" s="52"/>
      <c r="CD377" s="52"/>
    </row>
    <row r="378" spans="1:82" x14ac:dyDescent="0.25">
      <c r="A378" s="52"/>
      <c r="B378" s="52"/>
      <c r="C378" s="52"/>
      <c r="D378" s="52"/>
      <c r="E378" s="52"/>
      <c r="F378" s="52"/>
      <c r="G378" s="35"/>
      <c r="H378" s="95"/>
      <c r="I378" s="59"/>
      <c r="J378" s="35"/>
      <c r="K378" s="60"/>
      <c r="L378" s="60"/>
      <c r="M378" s="60"/>
      <c r="N378" s="35"/>
      <c r="O378" s="60"/>
      <c r="P378" s="60"/>
      <c r="Q378" s="60"/>
      <c r="BV378" s="52"/>
      <c r="BW378" s="52"/>
      <c r="BX378" s="52"/>
      <c r="BY378" s="52"/>
      <c r="BZ378" s="52"/>
      <c r="CA378" s="52"/>
      <c r="CB378" s="52"/>
      <c r="CC378" s="52"/>
      <c r="CD378" s="52"/>
    </row>
    <row r="379" spans="1:82" x14ac:dyDescent="0.25">
      <c r="A379" s="52"/>
      <c r="B379" s="52"/>
      <c r="C379" s="52"/>
      <c r="D379" s="52"/>
      <c r="E379" s="52"/>
      <c r="F379" s="52"/>
      <c r="G379" s="35"/>
      <c r="H379" s="95"/>
      <c r="I379" s="59"/>
      <c r="J379" s="35"/>
      <c r="K379" s="60"/>
      <c r="L379" s="60"/>
      <c r="M379" s="60"/>
      <c r="N379" s="35"/>
      <c r="O379" s="60"/>
      <c r="P379" s="60"/>
      <c r="Q379" s="60"/>
      <c r="BV379" s="52"/>
      <c r="BW379" s="52"/>
      <c r="BX379" s="52"/>
      <c r="BY379" s="52"/>
      <c r="BZ379" s="52"/>
      <c r="CA379" s="52"/>
      <c r="CB379" s="52"/>
      <c r="CC379" s="52"/>
      <c r="CD379" s="52"/>
    </row>
    <row r="380" spans="1:82" x14ac:dyDescent="0.25">
      <c r="A380" s="52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BV380" s="52"/>
      <c r="BW380" s="52"/>
      <c r="BX380" s="52"/>
      <c r="BY380" s="52"/>
      <c r="BZ380" s="52"/>
      <c r="CA380" s="52"/>
      <c r="CB380" s="52"/>
      <c r="CC380" s="52"/>
      <c r="CD380" s="52"/>
    </row>
    <row r="381" spans="1:82" x14ac:dyDescent="0.25">
      <c r="A381" s="52"/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BV381" s="52"/>
      <c r="BW381" s="52"/>
      <c r="BX381" s="52"/>
      <c r="BY381" s="52"/>
      <c r="BZ381" s="52"/>
      <c r="CA381" s="52"/>
      <c r="CB381" s="52"/>
      <c r="CC381" s="52"/>
      <c r="CD381" s="52"/>
    </row>
    <row r="382" spans="1:82" x14ac:dyDescent="0.25">
      <c r="A382" s="52"/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BV382" s="52"/>
      <c r="BW382" s="52"/>
      <c r="BX382" s="52"/>
      <c r="BY382" s="52"/>
      <c r="BZ382" s="52"/>
      <c r="CA382" s="52"/>
      <c r="CB382" s="52"/>
      <c r="CC382" s="52"/>
      <c r="CD382" s="52"/>
    </row>
    <row r="383" spans="1:82" x14ac:dyDescent="0.25">
      <c r="A383" s="52"/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BV383" s="52"/>
      <c r="BW383" s="52"/>
      <c r="BX383" s="52"/>
      <c r="BY383" s="52"/>
      <c r="BZ383" s="52"/>
      <c r="CA383" s="52"/>
      <c r="CB383" s="52"/>
      <c r="CC383" s="52"/>
      <c r="CD383" s="52"/>
    </row>
    <row r="384" spans="1:82" x14ac:dyDescent="0.25">
      <c r="A384" s="52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BV384" s="52"/>
      <c r="BW384" s="52"/>
      <c r="BX384" s="52"/>
      <c r="BY384" s="52"/>
      <c r="BZ384" s="52"/>
      <c r="CA384" s="52"/>
      <c r="CB384" s="52"/>
      <c r="CC384" s="52"/>
      <c r="CD384" s="52"/>
    </row>
    <row r="385" spans="1:82" x14ac:dyDescent="0.25">
      <c r="A385" s="52"/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BV385" s="52"/>
      <c r="BW385" s="52"/>
      <c r="BX385" s="52"/>
      <c r="BY385" s="52"/>
      <c r="BZ385" s="52"/>
      <c r="CA385" s="52"/>
      <c r="CB385" s="52"/>
      <c r="CC385" s="52"/>
      <c r="CD385" s="52"/>
    </row>
    <row r="386" spans="1:82" x14ac:dyDescent="0.25">
      <c r="A386" s="52"/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BV386" s="52"/>
      <c r="BW386" s="52"/>
      <c r="BX386" s="52"/>
      <c r="BY386" s="52"/>
      <c r="BZ386" s="52"/>
      <c r="CA386" s="52"/>
      <c r="CB386" s="52"/>
      <c r="CC386" s="52"/>
      <c r="CD386" s="52"/>
    </row>
    <row r="387" spans="1:82" x14ac:dyDescent="0.25">
      <c r="A387" s="52"/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BV387" s="52"/>
      <c r="BW387" s="52"/>
      <c r="BX387" s="52"/>
      <c r="BY387" s="52"/>
      <c r="BZ387" s="52"/>
      <c r="CA387" s="52"/>
      <c r="CB387" s="52"/>
      <c r="CC387" s="52"/>
      <c r="CD387" s="52"/>
    </row>
    <row r="388" spans="1:82" x14ac:dyDescent="0.25">
      <c r="A388" s="52"/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BV388" s="52"/>
      <c r="BW388" s="52"/>
      <c r="BX388" s="52"/>
      <c r="BY388" s="52"/>
      <c r="BZ388" s="52"/>
      <c r="CA388" s="52"/>
      <c r="CB388" s="52"/>
      <c r="CC388" s="52"/>
      <c r="CD388" s="52"/>
    </row>
    <row r="389" spans="1:82" x14ac:dyDescent="0.25">
      <c r="A389" s="52"/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BV389" s="52"/>
      <c r="BW389" s="52"/>
      <c r="BX389" s="52"/>
      <c r="BY389" s="52"/>
      <c r="BZ389" s="52"/>
      <c r="CA389" s="52"/>
      <c r="CB389" s="52"/>
      <c r="CC389" s="52"/>
      <c r="CD389" s="52"/>
    </row>
    <row r="390" spans="1:82" x14ac:dyDescent="0.25">
      <c r="A390" s="52"/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BV390" s="52"/>
      <c r="BW390" s="52"/>
      <c r="BX390" s="52"/>
      <c r="BY390" s="52"/>
      <c r="BZ390" s="52"/>
      <c r="CA390" s="52"/>
      <c r="CB390" s="52"/>
      <c r="CC390" s="52"/>
      <c r="CD390" s="52"/>
    </row>
    <row r="391" spans="1:82" x14ac:dyDescent="0.25">
      <c r="A391" s="52"/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BV391" s="52"/>
      <c r="BW391" s="52"/>
      <c r="BX391" s="52"/>
      <c r="BY391" s="52"/>
      <c r="BZ391" s="52"/>
      <c r="CA391" s="52"/>
      <c r="CB391" s="52"/>
      <c r="CC391" s="52"/>
      <c r="CD391" s="52"/>
    </row>
    <row r="392" spans="1:82" x14ac:dyDescent="0.25">
      <c r="A392" s="52"/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BV392" s="52"/>
      <c r="BW392" s="52"/>
      <c r="BX392" s="52"/>
      <c r="BY392" s="52"/>
      <c r="BZ392" s="52"/>
      <c r="CA392" s="52"/>
      <c r="CB392" s="52"/>
      <c r="CC392" s="52"/>
      <c r="CD392" s="52"/>
    </row>
    <row r="393" spans="1:82" x14ac:dyDescent="0.25">
      <c r="A393" s="52"/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BV393" s="52"/>
      <c r="BW393" s="52"/>
      <c r="BX393" s="52"/>
      <c r="BY393" s="52"/>
      <c r="BZ393" s="52"/>
      <c r="CA393" s="52"/>
      <c r="CB393" s="52"/>
      <c r="CC393" s="52"/>
      <c r="CD393" s="52"/>
    </row>
    <row r="394" spans="1:82" x14ac:dyDescent="0.25">
      <c r="A394" s="52"/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BV394" s="52"/>
      <c r="BW394" s="52"/>
      <c r="BX394" s="52"/>
      <c r="BY394" s="52"/>
      <c r="BZ394" s="52"/>
      <c r="CA394" s="52"/>
      <c r="CB394" s="52"/>
      <c r="CC394" s="52"/>
      <c r="CD394" s="52"/>
    </row>
    <row r="395" spans="1:82" x14ac:dyDescent="0.25">
      <c r="A395" s="52"/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BV395" s="52"/>
      <c r="BW395" s="52"/>
      <c r="BX395" s="52"/>
      <c r="BY395" s="52"/>
      <c r="BZ395" s="52"/>
      <c r="CA395" s="52"/>
      <c r="CB395" s="52"/>
      <c r="CC395" s="52"/>
      <c r="CD395" s="52"/>
    </row>
    <row r="396" spans="1:82" x14ac:dyDescent="0.25">
      <c r="A396" s="52"/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BV396" s="52"/>
      <c r="BW396" s="52"/>
      <c r="BX396" s="52"/>
      <c r="BY396" s="52"/>
      <c r="BZ396" s="52"/>
      <c r="CA396" s="52"/>
      <c r="CB396" s="52"/>
      <c r="CC396" s="52"/>
      <c r="CD396" s="52"/>
    </row>
    <row r="397" spans="1:82" x14ac:dyDescent="0.25">
      <c r="A397" s="52"/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BV397" s="52"/>
      <c r="BW397" s="52"/>
      <c r="BX397" s="52"/>
      <c r="BY397" s="52"/>
      <c r="BZ397" s="52"/>
      <c r="CA397" s="52"/>
      <c r="CB397" s="52"/>
      <c r="CC397" s="52"/>
      <c r="CD397" s="52"/>
    </row>
    <row r="398" spans="1:82" x14ac:dyDescent="0.25">
      <c r="A398" s="52"/>
      <c r="B398" s="52"/>
      <c r="C398" s="52"/>
      <c r="D398" s="52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BV398" s="52"/>
      <c r="BW398" s="52"/>
      <c r="BX398" s="52"/>
      <c r="BY398" s="52"/>
      <c r="BZ398" s="52"/>
      <c r="CA398" s="52"/>
      <c r="CB398" s="52"/>
      <c r="CC398" s="52"/>
      <c r="CD398" s="52"/>
    </row>
    <row r="399" spans="1:82" x14ac:dyDescent="0.25">
      <c r="A399" s="52"/>
      <c r="B399" s="52"/>
      <c r="C399" s="52"/>
      <c r="D399" s="52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BV399" s="52"/>
      <c r="BW399" s="52"/>
      <c r="BX399" s="52"/>
      <c r="BY399" s="52"/>
      <c r="BZ399" s="52"/>
      <c r="CA399" s="52"/>
      <c r="CB399" s="52"/>
      <c r="CC399" s="52"/>
      <c r="CD399" s="52"/>
    </row>
    <row r="400" spans="1:82" x14ac:dyDescent="0.25">
      <c r="A400" s="52"/>
      <c r="B400" s="52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BV400" s="52"/>
      <c r="BW400" s="52"/>
      <c r="BX400" s="52"/>
      <c r="BY400" s="52"/>
      <c r="BZ400" s="52"/>
      <c r="CA400" s="52"/>
      <c r="CB400" s="52"/>
      <c r="CC400" s="52"/>
      <c r="CD400" s="52"/>
    </row>
    <row r="401" spans="1:82" x14ac:dyDescent="0.25">
      <c r="A401" s="52"/>
      <c r="B401" s="52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BV401" s="52"/>
      <c r="BW401" s="52"/>
      <c r="BX401" s="52"/>
      <c r="BY401" s="52"/>
      <c r="BZ401" s="52"/>
      <c r="CA401" s="52"/>
      <c r="CB401" s="52"/>
      <c r="CC401" s="52"/>
      <c r="CD401" s="52"/>
    </row>
    <row r="402" spans="1:82" x14ac:dyDescent="0.25">
      <c r="A402" s="52"/>
      <c r="B402" s="52"/>
      <c r="C402" s="52"/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BV402" s="52"/>
      <c r="BW402" s="52"/>
      <c r="BX402" s="52"/>
      <c r="BY402" s="52"/>
      <c r="BZ402" s="52"/>
      <c r="CA402" s="52"/>
      <c r="CB402" s="52"/>
      <c r="CC402" s="52"/>
      <c r="CD402" s="52"/>
    </row>
    <row r="403" spans="1:82" x14ac:dyDescent="0.25">
      <c r="A403" s="52"/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BV403" s="52"/>
      <c r="BW403" s="52"/>
      <c r="BX403" s="52"/>
      <c r="BY403" s="52"/>
      <c r="BZ403" s="52"/>
      <c r="CA403" s="52"/>
      <c r="CB403" s="52"/>
      <c r="CC403" s="52"/>
      <c r="CD403" s="52"/>
    </row>
    <row r="404" spans="1:82" x14ac:dyDescent="0.25">
      <c r="A404" s="52"/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BV404" s="52"/>
      <c r="BW404" s="52"/>
      <c r="BX404" s="52"/>
      <c r="BY404" s="52"/>
      <c r="BZ404" s="52"/>
      <c r="CA404" s="52"/>
      <c r="CB404" s="52"/>
      <c r="CC404" s="52"/>
      <c r="CD404" s="52"/>
    </row>
    <row r="405" spans="1:82" x14ac:dyDescent="0.25">
      <c r="A405" s="52"/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BV405" s="52"/>
      <c r="BW405" s="52"/>
      <c r="BX405" s="52"/>
      <c r="BY405" s="52"/>
      <c r="BZ405" s="52"/>
      <c r="CA405" s="52"/>
      <c r="CB405" s="52"/>
      <c r="CC405" s="52"/>
      <c r="CD405" s="52"/>
    </row>
    <row r="406" spans="1:82" x14ac:dyDescent="0.25">
      <c r="A406" s="52"/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BV406" s="52"/>
      <c r="BW406" s="52"/>
      <c r="BX406" s="52"/>
      <c r="BY406" s="52"/>
      <c r="BZ406" s="52"/>
      <c r="CA406" s="52"/>
      <c r="CB406" s="52"/>
      <c r="CC406" s="52"/>
      <c r="CD406" s="52"/>
    </row>
    <row r="407" spans="1:82" x14ac:dyDescent="0.25">
      <c r="A407" s="52"/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BV407" s="52"/>
      <c r="BW407" s="52"/>
      <c r="BX407" s="52"/>
      <c r="BY407" s="52"/>
      <c r="BZ407" s="52"/>
      <c r="CA407" s="52"/>
      <c r="CB407" s="52"/>
      <c r="CC407" s="52"/>
      <c r="CD407" s="52"/>
    </row>
    <row r="408" spans="1:82" x14ac:dyDescent="0.25">
      <c r="A408" s="52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BV408" s="52"/>
      <c r="BW408" s="52"/>
      <c r="BX408" s="52"/>
      <c r="BY408" s="52"/>
      <c r="BZ408" s="52"/>
      <c r="CA408" s="52"/>
      <c r="CB408" s="52"/>
      <c r="CC408" s="52"/>
      <c r="CD408" s="52"/>
    </row>
    <row r="409" spans="1:82" x14ac:dyDescent="0.25">
      <c r="A409" s="52"/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BV409" s="52"/>
      <c r="BW409" s="52"/>
      <c r="BX409" s="52"/>
      <c r="BY409" s="52"/>
      <c r="BZ409" s="52"/>
      <c r="CA409" s="52"/>
      <c r="CB409" s="52"/>
      <c r="CC409" s="52"/>
      <c r="CD409" s="52"/>
    </row>
    <row r="410" spans="1:82" x14ac:dyDescent="0.25">
      <c r="BV410" s="52"/>
      <c r="BW410" s="52"/>
      <c r="BX410" s="52"/>
      <c r="BY410" s="52"/>
      <c r="BZ410" s="52"/>
      <c r="CA410" s="52"/>
      <c r="CB410" s="52"/>
      <c r="CC410" s="52"/>
      <c r="CD410" s="52"/>
    </row>
    <row r="411" spans="1:82" x14ac:dyDescent="0.25">
      <c r="BV411" s="52"/>
      <c r="BW411" s="52"/>
      <c r="BX411" s="52"/>
      <c r="BY411" s="52"/>
      <c r="BZ411" s="52"/>
      <c r="CA411" s="52"/>
      <c r="CB411" s="52"/>
      <c r="CC411" s="52"/>
      <c r="CD411" s="52"/>
    </row>
    <row r="412" spans="1:82" x14ac:dyDescent="0.25">
      <c r="BV412" s="52"/>
      <c r="BW412" s="52"/>
      <c r="BX412" s="52"/>
      <c r="BY412" s="52"/>
      <c r="BZ412" s="52"/>
      <c r="CA412" s="52"/>
      <c r="CB412" s="52"/>
      <c r="CC412" s="52"/>
      <c r="CD412" s="52"/>
    </row>
    <row r="413" spans="1:82" x14ac:dyDescent="0.25">
      <c r="BV413" s="52"/>
      <c r="BW413" s="52"/>
      <c r="BX413" s="52"/>
      <c r="BY413" s="52"/>
      <c r="BZ413" s="52"/>
      <c r="CA413" s="52"/>
      <c r="CB413" s="52"/>
      <c r="CC413" s="52"/>
      <c r="CD413" s="52"/>
    </row>
    <row r="414" spans="1:82" x14ac:dyDescent="0.25">
      <c r="BV414" s="52"/>
      <c r="BW414" s="52"/>
      <c r="BX414" s="52"/>
      <c r="BY414" s="52"/>
      <c r="BZ414" s="52"/>
      <c r="CA414" s="52"/>
      <c r="CB414" s="52"/>
      <c r="CC414" s="52"/>
      <c r="CD414" s="52"/>
    </row>
    <row r="415" spans="1:82" x14ac:dyDescent="0.25">
      <c r="BV415" s="52"/>
      <c r="BW415" s="52"/>
      <c r="BX415" s="52"/>
      <c r="BY415" s="52"/>
      <c r="BZ415" s="52"/>
      <c r="CA415" s="52"/>
      <c r="CB415" s="52"/>
      <c r="CC415" s="52"/>
      <c r="CD415" s="52"/>
    </row>
    <row r="416" spans="1:82" x14ac:dyDescent="0.25">
      <c r="BV416" s="52"/>
      <c r="BW416" s="52"/>
      <c r="BX416" s="52"/>
      <c r="BY416" s="52"/>
      <c r="BZ416" s="52"/>
      <c r="CA416" s="52"/>
      <c r="CB416" s="52"/>
      <c r="CC416" s="52"/>
      <c r="CD416" s="52"/>
    </row>
    <row r="417" spans="74:82" x14ac:dyDescent="0.25">
      <c r="BV417" s="52"/>
      <c r="BW417" s="52"/>
      <c r="BX417" s="52"/>
      <c r="BY417" s="52"/>
      <c r="BZ417" s="52"/>
      <c r="CA417" s="52"/>
      <c r="CB417" s="52"/>
      <c r="CC417" s="52"/>
      <c r="CD417" s="52"/>
    </row>
    <row r="418" spans="74:82" x14ac:dyDescent="0.25">
      <c r="BV418" s="52"/>
      <c r="BW418" s="52"/>
      <c r="BX418" s="52"/>
      <c r="BY418" s="52"/>
      <c r="BZ418" s="52"/>
      <c r="CA418" s="52"/>
      <c r="CB418" s="52"/>
      <c r="CC418" s="52"/>
      <c r="CD418" s="52"/>
    </row>
    <row r="419" spans="74:82" x14ac:dyDescent="0.25">
      <c r="BV419" s="52"/>
      <c r="BW419" s="52"/>
      <c r="BX419" s="52"/>
      <c r="BY419" s="52"/>
      <c r="BZ419" s="52"/>
      <c r="CA419" s="52"/>
      <c r="CB419" s="52"/>
      <c r="CC419" s="52"/>
      <c r="CD419" s="52"/>
    </row>
    <row r="420" spans="74:82" x14ac:dyDescent="0.25">
      <c r="BV420" s="52"/>
      <c r="BW420" s="52"/>
      <c r="BX420" s="52"/>
      <c r="BY420" s="52"/>
      <c r="BZ420" s="52"/>
      <c r="CA420" s="52"/>
      <c r="CB420" s="52"/>
      <c r="CC420" s="52"/>
      <c r="CD420" s="52"/>
    </row>
    <row r="421" spans="74:82" x14ac:dyDescent="0.25">
      <c r="BV421" s="52"/>
      <c r="BW421" s="52"/>
      <c r="BX421" s="52"/>
      <c r="BY421" s="52"/>
      <c r="BZ421" s="52"/>
      <c r="CA421" s="52"/>
      <c r="CB421" s="52"/>
      <c r="CC421" s="52"/>
      <c r="CD421" s="52"/>
    </row>
    <row r="422" spans="74:82" x14ac:dyDescent="0.25">
      <c r="BV422" s="52"/>
      <c r="BW422" s="52"/>
      <c r="BX422" s="52"/>
      <c r="BY422" s="52"/>
      <c r="BZ422" s="52"/>
      <c r="CA422" s="52"/>
      <c r="CB422" s="52"/>
      <c r="CC422" s="52"/>
      <c r="CD422" s="52"/>
    </row>
    <row r="423" spans="74:82" x14ac:dyDescent="0.25">
      <c r="BV423" s="52"/>
      <c r="BW423" s="52"/>
      <c r="BX423" s="52"/>
      <c r="BY423" s="52"/>
      <c r="BZ423" s="52"/>
      <c r="CA423" s="52"/>
      <c r="CB423" s="52"/>
      <c r="CC423" s="52"/>
      <c r="CD423" s="52"/>
    </row>
    <row r="424" spans="74:82" x14ac:dyDescent="0.25">
      <c r="BV424" s="52"/>
      <c r="BW424" s="52"/>
      <c r="BX424" s="52"/>
      <c r="BY424" s="52"/>
      <c r="BZ424" s="52"/>
      <c r="CA424" s="52"/>
      <c r="CB424" s="52"/>
      <c r="CC424" s="52"/>
      <c r="CD424" s="52"/>
    </row>
    <row r="425" spans="74:82" x14ac:dyDescent="0.25">
      <c r="BV425" s="52"/>
      <c r="BW425" s="52"/>
      <c r="BX425" s="52"/>
      <c r="BY425" s="52"/>
      <c r="BZ425" s="52"/>
      <c r="CA425" s="52"/>
      <c r="CB425" s="52"/>
      <c r="CC425" s="52"/>
      <c r="CD425" s="52"/>
    </row>
    <row r="426" spans="74:82" x14ac:dyDescent="0.25">
      <c r="BV426" s="52"/>
      <c r="BW426" s="52"/>
      <c r="BX426" s="52"/>
      <c r="BY426" s="52"/>
      <c r="BZ426" s="52"/>
      <c r="CA426" s="52"/>
      <c r="CB426" s="52"/>
      <c r="CC426" s="52"/>
      <c r="CD426" s="52"/>
    </row>
    <row r="427" spans="74:82" x14ac:dyDescent="0.25">
      <c r="BV427" s="52"/>
      <c r="BW427" s="52"/>
      <c r="BX427" s="52"/>
      <c r="BY427" s="52"/>
      <c r="BZ427" s="52"/>
      <c r="CA427" s="52"/>
      <c r="CB427" s="52"/>
      <c r="CC427" s="52"/>
      <c r="CD427" s="52"/>
    </row>
    <row r="428" spans="74:82" x14ac:dyDescent="0.25">
      <c r="BV428" s="52"/>
      <c r="BW428" s="52"/>
      <c r="BX428" s="52"/>
      <c r="BY428" s="52"/>
      <c r="BZ428" s="52"/>
      <c r="CA428" s="52"/>
      <c r="CB428" s="52"/>
      <c r="CC428" s="52"/>
      <c r="CD428" s="52"/>
    </row>
    <row r="429" spans="74:82" x14ac:dyDescent="0.25">
      <c r="BV429" s="52"/>
      <c r="BW429" s="52"/>
      <c r="BX429" s="52"/>
      <c r="BY429" s="52"/>
      <c r="BZ429" s="52"/>
      <c r="CA429" s="52"/>
      <c r="CB429" s="52"/>
      <c r="CC429" s="52"/>
      <c r="CD429" s="52"/>
    </row>
    <row r="430" spans="74:82" x14ac:dyDescent="0.25">
      <c r="BV430" s="52"/>
      <c r="BW430" s="52"/>
      <c r="BX430" s="52"/>
      <c r="BY430" s="52"/>
      <c r="BZ430" s="52"/>
      <c r="CA430" s="52"/>
      <c r="CB430" s="52"/>
      <c r="CC430" s="52"/>
      <c r="CD430" s="52"/>
    </row>
    <row r="431" spans="74:82" x14ac:dyDescent="0.25">
      <c r="BV431" s="52"/>
      <c r="BW431" s="52"/>
      <c r="BX431" s="52"/>
      <c r="BY431" s="52"/>
      <c r="BZ431" s="52"/>
      <c r="CA431" s="52"/>
      <c r="CB431" s="52"/>
      <c r="CC431" s="52"/>
      <c r="CD431" s="52"/>
    </row>
    <row r="432" spans="74:82" x14ac:dyDescent="0.25">
      <c r="BV432" s="52"/>
      <c r="BW432" s="52"/>
      <c r="BX432" s="52"/>
      <c r="BY432" s="52"/>
      <c r="BZ432" s="52"/>
      <c r="CA432" s="52"/>
      <c r="CB432" s="52"/>
      <c r="CC432" s="52"/>
      <c r="CD432" s="52"/>
    </row>
    <row r="433" spans="74:82" x14ac:dyDescent="0.25">
      <c r="BV433" s="52"/>
      <c r="BW433" s="52"/>
      <c r="BX433" s="52"/>
      <c r="BY433" s="52"/>
      <c r="BZ433" s="52"/>
      <c r="CA433" s="52"/>
      <c r="CB433" s="52"/>
      <c r="CC433" s="52"/>
      <c r="CD433" s="52"/>
    </row>
    <row r="434" spans="74:82" x14ac:dyDescent="0.25">
      <c r="BV434" s="52"/>
      <c r="BW434" s="52"/>
      <c r="BX434" s="52"/>
      <c r="BY434" s="52"/>
      <c r="BZ434" s="52"/>
      <c r="CA434" s="52"/>
      <c r="CB434" s="52"/>
      <c r="CC434" s="52"/>
      <c r="CD434" s="52"/>
    </row>
    <row r="435" spans="74:82" x14ac:dyDescent="0.25">
      <c r="BV435" s="52"/>
      <c r="BW435" s="52"/>
      <c r="BX435" s="52"/>
      <c r="BY435" s="52"/>
      <c r="BZ435" s="52"/>
      <c r="CA435" s="52"/>
      <c r="CB435" s="52"/>
      <c r="CC435" s="52"/>
      <c r="CD435" s="52"/>
    </row>
    <row r="436" spans="74:82" x14ac:dyDescent="0.25">
      <c r="BV436" s="52"/>
      <c r="BW436" s="52"/>
      <c r="BX436" s="52"/>
      <c r="BY436" s="52"/>
      <c r="BZ436" s="52"/>
      <c r="CA436" s="52"/>
      <c r="CB436" s="52"/>
      <c r="CC436" s="52"/>
      <c r="CD436" s="52"/>
    </row>
    <row r="437" spans="74:82" x14ac:dyDescent="0.25">
      <c r="BV437" s="52"/>
      <c r="BW437" s="52"/>
      <c r="BX437" s="52"/>
      <c r="BY437" s="52"/>
      <c r="BZ437" s="52"/>
      <c r="CA437" s="52"/>
      <c r="CB437" s="52"/>
      <c r="CC437" s="52"/>
      <c r="CD437" s="52"/>
    </row>
    <row r="438" spans="74:82" x14ac:dyDescent="0.25">
      <c r="BV438" s="52"/>
      <c r="BW438" s="52"/>
      <c r="BX438" s="52"/>
      <c r="BY438" s="52"/>
      <c r="BZ438" s="52"/>
      <c r="CA438" s="52"/>
      <c r="CB438" s="52"/>
      <c r="CC438" s="52"/>
      <c r="CD438" s="52"/>
    </row>
    <row r="439" spans="74:82" x14ac:dyDescent="0.25">
      <c r="BV439" s="52"/>
      <c r="BW439" s="52"/>
      <c r="BX439" s="52"/>
      <c r="BY439" s="52"/>
      <c r="BZ439" s="52"/>
      <c r="CA439" s="52"/>
      <c r="CB439" s="52"/>
      <c r="CC439" s="52"/>
      <c r="CD439" s="52"/>
    </row>
    <row r="440" spans="74:82" x14ac:dyDescent="0.25">
      <c r="BV440" s="52"/>
      <c r="BW440" s="52"/>
      <c r="BX440" s="52"/>
      <c r="BY440" s="52"/>
      <c r="BZ440" s="52"/>
      <c r="CA440" s="52"/>
      <c r="CB440" s="52"/>
      <c r="CC440" s="52"/>
      <c r="CD440" s="52"/>
    </row>
    <row r="441" spans="74:82" x14ac:dyDescent="0.25">
      <c r="BV441" s="52"/>
      <c r="BW441" s="52"/>
      <c r="BX441" s="52"/>
      <c r="BY441" s="52"/>
      <c r="BZ441" s="52"/>
      <c r="CA441" s="52"/>
      <c r="CB441" s="52"/>
      <c r="CC441" s="52"/>
      <c r="CD441" s="52"/>
    </row>
    <row r="442" spans="74:82" x14ac:dyDescent="0.25">
      <c r="BV442" s="52"/>
      <c r="BW442" s="52"/>
      <c r="BX442" s="52"/>
      <c r="BY442" s="52"/>
      <c r="BZ442" s="52"/>
      <c r="CA442" s="52"/>
      <c r="CB442" s="52"/>
      <c r="CC442" s="52"/>
      <c r="CD442" s="52"/>
    </row>
    <row r="443" spans="74:82" x14ac:dyDescent="0.25">
      <c r="BV443" s="52"/>
      <c r="BW443" s="52"/>
      <c r="BX443" s="52"/>
      <c r="BY443" s="52"/>
      <c r="BZ443" s="52"/>
      <c r="CA443" s="52"/>
      <c r="CB443" s="52"/>
      <c r="CC443" s="52"/>
      <c r="CD443" s="52"/>
    </row>
    <row r="444" spans="74:82" x14ac:dyDescent="0.25">
      <c r="BV444" s="52"/>
      <c r="BW444" s="52"/>
      <c r="BX444" s="52"/>
      <c r="BY444" s="52"/>
      <c r="BZ444" s="52"/>
      <c r="CA444" s="52"/>
      <c r="CB444" s="52"/>
      <c r="CC444" s="52"/>
      <c r="CD444" s="52"/>
    </row>
    <row r="445" spans="74:82" x14ac:dyDescent="0.25">
      <c r="BV445" s="52"/>
      <c r="BW445" s="52"/>
      <c r="BX445" s="52"/>
      <c r="BY445" s="52"/>
      <c r="BZ445" s="52"/>
      <c r="CA445" s="52"/>
      <c r="CB445" s="52"/>
      <c r="CC445" s="52"/>
      <c r="CD445" s="52"/>
    </row>
    <row r="446" spans="74:82" x14ac:dyDescent="0.25">
      <c r="BV446" s="52"/>
      <c r="BW446" s="52"/>
      <c r="BX446" s="52"/>
      <c r="BY446" s="52"/>
      <c r="BZ446" s="52"/>
      <c r="CA446" s="52"/>
      <c r="CB446" s="52"/>
      <c r="CC446" s="52"/>
      <c r="CD446" s="52"/>
    </row>
    <row r="447" spans="74:82" x14ac:dyDescent="0.25">
      <c r="BV447" s="52"/>
      <c r="BW447" s="52"/>
      <c r="BX447" s="52"/>
      <c r="BY447" s="52"/>
      <c r="BZ447" s="52"/>
      <c r="CA447" s="52"/>
      <c r="CB447" s="52"/>
      <c r="CC447" s="52"/>
      <c r="CD447" s="52"/>
    </row>
    <row r="448" spans="74:82" x14ac:dyDescent="0.25">
      <c r="BV448" s="52"/>
      <c r="BW448" s="52"/>
      <c r="BX448" s="52"/>
      <c r="BY448" s="52"/>
      <c r="BZ448" s="52"/>
      <c r="CA448" s="52"/>
      <c r="CB448" s="52"/>
      <c r="CC448" s="52"/>
      <c r="CD448" s="52"/>
    </row>
    <row r="449" spans="74:82" x14ac:dyDescent="0.25">
      <c r="BV449" s="52"/>
      <c r="BW449" s="52"/>
      <c r="BX449" s="52"/>
      <c r="BY449" s="52"/>
      <c r="BZ449" s="52"/>
      <c r="CA449" s="52"/>
      <c r="CB449" s="52"/>
      <c r="CC449" s="52"/>
      <c r="CD449" s="52"/>
    </row>
    <row r="450" spans="74:82" x14ac:dyDescent="0.25">
      <c r="BV450" s="52"/>
      <c r="BW450" s="52"/>
      <c r="BX450" s="52"/>
      <c r="BY450" s="52"/>
      <c r="BZ450" s="52"/>
      <c r="CA450" s="52"/>
      <c r="CB450" s="52"/>
      <c r="CC450" s="52"/>
      <c r="CD450" s="52"/>
    </row>
    <row r="451" spans="74:82" x14ac:dyDescent="0.25">
      <c r="BV451" s="52"/>
      <c r="BW451" s="52"/>
      <c r="BX451" s="52"/>
      <c r="BY451" s="52"/>
      <c r="BZ451" s="52"/>
      <c r="CA451" s="52"/>
      <c r="CB451" s="52"/>
      <c r="CC451" s="52"/>
      <c r="CD451" s="52"/>
    </row>
    <row r="452" spans="74:82" x14ac:dyDescent="0.25">
      <c r="BV452" s="52"/>
      <c r="BW452" s="52"/>
      <c r="BX452" s="52"/>
      <c r="BY452" s="52"/>
      <c r="BZ452" s="52"/>
      <c r="CA452" s="52"/>
      <c r="CB452" s="52"/>
      <c r="CC452" s="52"/>
      <c r="CD452" s="52"/>
    </row>
    <row r="453" spans="74:82" x14ac:dyDescent="0.25">
      <c r="BV453" s="52"/>
      <c r="BW453" s="52"/>
      <c r="BX453" s="52"/>
      <c r="BY453" s="52"/>
      <c r="BZ453" s="52"/>
      <c r="CA453" s="52"/>
      <c r="CB453" s="52"/>
      <c r="CC453" s="52"/>
      <c r="CD453" s="52"/>
    </row>
    <row r="454" spans="74:82" x14ac:dyDescent="0.25">
      <c r="BV454" s="52"/>
      <c r="BW454" s="52"/>
      <c r="BX454" s="52"/>
      <c r="BY454" s="52"/>
      <c r="BZ454" s="52"/>
      <c r="CA454" s="52"/>
      <c r="CB454" s="52"/>
      <c r="CC454" s="52"/>
      <c r="CD454" s="52"/>
    </row>
    <row r="455" spans="74:82" x14ac:dyDescent="0.25">
      <c r="BV455" s="52"/>
      <c r="BW455" s="52"/>
      <c r="BX455" s="52"/>
      <c r="BY455" s="52"/>
      <c r="BZ455" s="52"/>
      <c r="CA455" s="52"/>
      <c r="CB455" s="52"/>
      <c r="CC455" s="52"/>
      <c r="CD455" s="52"/>
    </row>
    <row r="456" spans="74:82" x14ac:dyDescent="0.25">
      <c r="BV456" s="52"/>
      <c r="BW456" s="52"/>
      <c r="BX456" s="52"/>
      <c r="BY456" s="52"/>
      <c r="BZ456" s="52"/>
      <c r="CA456" s="52"/>
      <c r="CB456" s="52"/>
      <c r="CC456" s="52"/>
      <c r="CD456" s="52"/>
    </row>
    <row r="457" spans="74:82" x14ac:dyDescent="0.25">
      <c r="BV457" s="52"/>
      <c r="BW457" s="52"/>
      <c r="BX457" s="52"/>
      <c r="BY457" s="52"/>
      <c r="BZ457" s="52"/>
      <c r="CA457" s="52"/>
      <c r="CB457" s="52"/>
      <c r="CC457" s="52"/>
      <c r="CD457" s="52"/>
    </row>
    <row r="458" spans="74:82" x14ac:dyDescent="0.25">
      <c r="BV458" s="52"/>
      <c r="BW458" s="52"/>
      <c r="BX458" s="52"/>
      <c r="BY458" s="52"/>
      <c r="BZ458" s="52"/>
      <c r="CA458" s="52"/>
      <c r="CB458" s="52"/>
      <c r="CC458" s="52"/>
      <c r="CD458" s="52"/>
    </row>
    <row r="459" spans="74:82" x14ac:dyDescent="0.25">
      <c r="BV459" s="52"/>
      <c r="BW459" s="52"/>
      <c r="BX459" s="52"/>
      <c r="BY459" s="52"/>
      <c r="BZ459" s="52"/>
      <c r="CA459" s="52"/>
      <c r="CB459" s="52"/>
      <c r="CC459" s="52"/>
      <c r="CD459" s="52"/>
    </row>
    <row r="460" spans="74:82" x14ac:dyDescent="0.25">
      <c r="BV460" s="52"/>
      <c r="BW460" s="52"/>
      <c r="BX460" s="52"/>
      <c r="BY460" s="52"/>
      <c r="BZ460" s="52"/>
      <c r="CA460" s="52"/>
      <c r="CB460" s="52"/>
      <c r="CC460" s="52"/>
      <c r="CD460" s="52"/>
    </row>
    <row r="461" spans="74:82" x14ac:dyDescent="0.25">
      <c r="BV461" s="52"/>
      <c r="BW461" s="52"/>
      <c r="BX461" s="52"/>
      <c r="BY461" s="52"/>
      <c r="BZ461" s="52"/>
      <c r="CA461" s="52"/>
      <c r="CB461" s="52"/>
      <c r="CC461" s="52"/>
      <c r="CD461" s="52"/>
    </row>
    <row r="462" spans="74:82" x14ac:dyDescent="0.25">
      <c r="BV462" s="52"/>
      <c r="BW462" s="52"/>
      <c r="BX462" s="52"/>
      <c r="BY462" s="52"/>
      <c r="BZ462" s="52"/>
      <c r="CA462" s="52"/>
      <c r="CB462" s="52"/>
      <c r="CC462" s="52"/>
      <c r="CD462" s="52"/>
    </row>
    <row r="463" spans="74:82" x14ac:dyDescent="0.25">
      <c r="BV463" s="52"/>
      <c r="BW463" s="52"/>
      <c r="BX463" s="52"/>
      <c r="BY463" s="52"/>
      <c r="BZ463" s="52"/>
      <c r="CA463" s="52"/>
      <c r="CB463" s="52"/>
      <c r="CC463" s="52"/>
      <c r="CD463" s="52"/>
    </row>
    <row r="464" spans="74:82" x14ac:dyDescent="0.25">
      <c r="BV464" s="52"/>
      <c r="BW464" s="52"/>
      <c r="BX464" s="52"/>
      <c r="BY464" s="52"/>
      <c r="BZ464" s="52"/>
      <c r="CA464" s="52"/>
      <c r="CB464" s="52"/>
      <c r="CC464" s="52"/>
      <c r="CD464" s="52"/>
    </row>
    <row r="465" spans="74:82" x14ac:dyDescent="0.25">
      <c r="BV465" s="52"/>
      <c r="BW465" s="52"/>
      <c r="BX465" s="52"/>
      <c r="BY465" s="52"/>
      <c r="BZ465" s="52"/>
      <c r="CA465" s="52"/>
      <c r="CB465" s="52"/>
      <c r="CC465" s="52"/>
      <c r="CD465" s="52"/>
    </row>
    <row r="466" spans="74:82" x14ac:dyDescent="0.25">
      <c r="BV466" s="52"/>
      <c r="BW466" s="52"/>
      <c r="BX466" s="52"/>
      <c r="BY466" s="52"/>
      <c r="BZ466" s="52"/>
      <c r="CA466" s="52"/>
      <c r="CB466" s="52"/>
      <c r="CC466" s="52"/>
      <c r="CD466" s="52"/>
    </row>
    <row r="467" spans="74:82" x14ac:dyDescent="0.25">
      <c r="BV467" s="52"/>
      <c r="BW467" s="52"/>
      <c r="BX467" s="52"/>
      <c r="BY467" s="52"/>
      <c r="BZ467" s="52"/>
      <c r="CA467" s="52"/>
      <c r="CB467" s="52"/>
      <c r="CC467" s="52"/>
      <c r="CD467" s="52"/>
    </row>
    <row r="468" spans="74:82" x14ac:dyDescent="0.25">
      <c r="BV468" s="52"/>
      <c r="BW468" s="52"/>
      <c r="BX468" s="52"/>
      <c r="BY468" s="52"/>
      <c r="BZ468" s="52"/>
      <c r="CA468" s="52"/>
      <c r="CB468" s="52"/>
      <c r="CC468" s="52"/>
      <c r="CD468" s="52"/>
    </row>
    <row r="469" spans="74:82" x14ac:dyDescent="0.25">
      <c r="BV469" s="52"/>
      <c r="BW469" s="52"/>
      <c r="BX469" s="52"/>
      <c r="BY469" s="52"/>
      <c r="BZ469" s="52"/>
      <c r="CA469" s="52"/>
      <c r="CB469" s="52"/>
      <c r="CC469" s="52"/>
      <c r="CD469" s="52"/>
    </row>
    <row r="470" spans="74:82" x14ac:dyDescent="0.25">
      <c r="BV470" s="52"/>
      <c r="BW470" s="52"/>
      <c r="BX470" s="52"/>
      <c r="BY470" s="52"/>
      <c r="BZ470" s="52"/>
      <c r="CA470" s="52"/>
      <c r="CB470" s="52"/>
      <c r="CC470" s="52"/>
      <c r="CD470" s="52"/>
    </row>
    <row r="471" spans="74:82" x14ac:dyDescent="0.25">
      <c r="BV471" s="52"/>
      <c r="BW471" s="52"/>
      <c r="BX471" s="52"/>
      <c r="BY471" s="52"/>
      <c r="BZ471" s="52"/>
      <c r="CA471" s="52"/>
      <c r="CB471" s="52"/>
      <c r="CC471" s="52"/>
      <c r="CD471" s="52"/>
    </row>
    <row r="472" spans="74:82" x14ac:dyDescent="0.25">
      <c r="BV472" s="52"/>
      <c r="BW472" s="52"/>
      <c r="BX472" s="52"/>
      <c r="BY472" s="52"/>
      <c r="BZ472" s="52"/>
      <c r="CA472" s="52"/>
      <c r="CB472" s="52"/>
      <c r="CC472" s="52"/>
      <c r="CD472" s="52"/>
    </row>
    <row r="473" spans="74:82" x14ac:dyDescent="0.25">
      <c r="BV473" s="52"/>
      <c r="BW473" s="52"/>
      <c r="BX473" s="52"/>
      <c r="BY473" s="52"/>
      <c r="BZ473" s="52"/>
      <c r="CA473" s="52"/>
      <c r="CB473" s="52"/>
      <c r="CC473" s="52"/>
      <c r="CD473" s="52"/>
    </row>
    <row r="474" spans="74:82" x14ac:dyDescent="0.25">
      <c r="BV474" s="52"/>
      <c r="BW474" s="52"/>
      <c r="BX474" s="52"/>
      <c r="BY474" s="52"/>
      <c r="BZ474" s="52"/>
      <c r="CA474" s="52"/>
      <c r="CB474" s="52"/>
      <c r="CC474" s="52"/>
      <c r="CD474" s="52"/>
    </row>
    <row r="475" spans="74:82" x14ac:dyDescent="0.25">
      <c r="BV475" s="52"/>
      <c r="BW475" s="52"/>
      <c r="BX475" s="52"/>
      <c r="BY475" s="52"/>
      <c r="BZ475" s="52"/>
      <c r="CA475" s="52"/>
      <c r="CB475" s="52"/>
      <c r="CC475" s="52"/>
      <c r="CD475" s="52"/>
    </row>
    <row r="476" spans="74:82" x14ac:dyDescent="0.25">
      <c r="BV476" s="52"/>
      <c r="BW476" s="52"/>
      <c r="BX476" s="52"/>
      <c r="BY476" s="52"/>
      <c r="BZ476" s="52"/>
      <c r="CA476" s="52"/>
      <c r="CB476" s="52"/>
      <c r="CC476" s="52"/>
      <c r="CD476" s="52"/>
    </row>
    <row r="477" spans="74:82" x14ac:dyDescent="0.25">
      <c r="BV477" s="52"/>
      <c r="BW477" s="52"/>
      <c r="BX477" s="52"/>
      <c r="BY477" s="52"/>
      <c r="BZ477" s="52"/>
      <c r="CA477" s="52"/>
      <c r="CB477" s="52"/>
      <c r="CC477" s="52"/>
      <c r="CD477" s="52"/>
    </row>
    <row r="478" spans="74:82" x14ac:dyDescent="0.25">
      <c r="BV478" s="52"/>
      <c r="BW478" s="52"/>
      <c r="BX478" s="52"/>
      <c r="BY478" s="52"/>
      <c r="BZ478" s="52"/>
      <c r="CA478" s="52"/>
      <c r="CB478" s="52"/>
      <c r="CC478" s="52"/>
      <c r="CD478" s="52"/>
    </row>
    <row r="479" spans="74:82" x14ac:dyDescent="0.25">
      <c r="BV479" s="52"/>
      <c r="BW479" s="52"/>
      <c r="BX479" s="52"/>
      <c r="BY479" s="52"/>
      <c r="BZ479" s="52"/>
      <c r="CA479" s="52"/>
      <c r="CB479" s="52"/>
      <c r="CC479" s="52"/>
      <c r="CD479" s="52"/>
    </row>
    <row r="480" spans="74:82" x14ac:dyDescent="0.25">
      <c r="BV480" s="52"/>
      <c r="BW480" s="52"/>
      <c r="BX480" s="52"/>
      <c r="BY480" s="52"/>
      <c r="BZ480" s="52"/>
      <c r="CA480" s="52"/>
      <c r="CB480" s="52"/>
      <c r="CC480" s="52"/>
      <c r="CD480" s="52"/>
    </row>
    <row r="481" spans="74:82" x14ac:dyDescent="0.25">
      <c r="BV481" s="52"/>
      <c r="BW481" s="52"/>
      <c r="BX481" s="52"/>
      <c r="BY481" s="52"/>
      <c r="BZ481" s="52"/>
      <c r="CA481" s="52"/>
      <c r="CB481" s="52"/>
      <c r="CC481" s="52"/>
      <c r="CD481" s="52"/>
    </row>
    <row r="482" spans="74:82" x14ac:dyDescent="0.25">
      <c r="BV482" s="52"/>
      <c r="BW482" s="52"/>
      <c r="BX482" s="52"/>
      <c r="BY482" s="52"/>
      <c r="BZ482" s="52"/>
      <c r="CA482" s="52"/>
      <c r="CB482" s="52"/>
      <c r="CC482" s="52"/>
      <c r="CD482" s="52"/>
    </row>
    <row r="483" spans="74:82" x14ac:dyDescent="0.25">
      <c r="BV483" s="52"/>
      <c r="BW483" s="52"/>
      <c r="BX483" s="52"/>
      <c r="BY483" s="52"/>
      <c r="BZ483" s="52"/>
      <c r="CA483" s="52"/>
      <c r="CB483" s="52"/>
      <c r="CC483" s="52"/>
      <c r="CD483" s="52"/>
    </row>
    <row r="484" spans="74:82" x14ac:dyDescent="0.25">
      <c r="BV484" s="52"/>
      <c r="BW484" s="52"/>
      <c r="BX484" s="52"/>
      <c r="BY484" s="52"/>
      <c r="BZ484" s="52"/>
      <c r="CA484" s="52"/>
      <c r="CB484" s="52"/>
      <c r="CC484" s="52"/>
      <c r="CD484" s="52"/>
    </row>
    <row r="485" spans="74:82" x14ac:dyDescent="0.25">
      <c r="BV485" s="52"/>
      <c r="BW485" s="52"/>
      <c r="BX485" s="52"/>
      <c r="BY485" s="52"/>
      <c r="BZ485" s="52"/>
      <c r="CA485" s="52"/>
      <c r="CB485" s="52"/>
      <c r="CC485" s="52"/>
      <c r="CD485" s="52"/>
    </row>
    <row r="486" spans="74:82" x14ac:dyDescent="0.25">
      <c r="BV486" s="52"/>
      <c r="BW486" s="52"/>
      <c r="BX486" s="52"/>
      <c r="BY486" s="52"/>
      <c r="BZ486" s="52"/>
      <c r="CA486" s="52"/>
      <c r="CB486" s="52"/>
      <c r="CC486" s="52"/>
      <c r="CD486" s="52"/>
    </row>
    <row r="487" spans="74:82" x14ac:dyDescent="0.25">
      <c r="BV487" s="52"/>
      <c r="BW487" s="52"/>
      <c r="BX487" s="52"/>
      <c r="BY487" s="52"/>
      <c r="BZ487" s="52"/>
      <c r="CA487" s="52"/>
      <c r="CB487" s="52"/>
      <c r="CC487" s="52"/>
      <c r="CD487" s="52"/>
    </row>
    <row r="488" spans="74:82" x14ac:dyDescent="0.25">
      <c r="BV488" s="52"/>
      <c r="BW488" s="52"/>
      <c r="BX488" s="52"/>
      <c r="BY488" s="52"/>
      <c r="BZ488" s="52"/>
      <c r="CA488" s="52"/>
      <c r="CB488" s="52"/>
      <c r="CC488" s="52"/>
      <c r="CD488" s="52"/>
    </row>
    <row r="489" spans="74:82" x14ac:dyDescent="0.25">
      <c r="BV489" s="52"/>
      <c r="BW489" s="52"/>
      <c r="BX489" s="52"/>
      <c r="BY489" s="52"/>
      <c r="BZ489" s="52"/>
      <c r="CA489" s="52"/>
      <c r="CB489" s="52"/>
      <c r="CC489" s="52"/>
      <c r="CD489" s="52"/>
    </row>
    <row r="490" spans="74:82" x14ac:dyDescent="0.25">
      <c r="BV490" s="52"/>
      <c r="BW490" s="52"/>
      <c r="BX490" s="52"/>
      <c r="BY490" s="52"/>
      <c r="BZ490" s="52"/>
      <c r="CA490" s="52"/>
      <c r="CB490" s="52"/>
      <c r="CC490" s="52"/>
      <c r="CD490" s="52"/>
    </row>
    <row r="491" spans="74:82" x14ac:dyDescent="0.25">
      <c r="BV491" s="52"/>
      <c r="BW491" s="52"/>
      <c r="BX491" s="52"/>
      <c r="BY491" s="52"/>
      <c r="BZ491" s="52"/>
      <c r="CA491" s="52"/>
      <c r="CB491" s="52"/>
      <c r="CC491" s="52"/>
      <c r="CD491" s="52"/>
    </row>
    <row r="492" spans="74:82" x14ac:dyDescent="0.25">
      <c r="BV492" s="52"/>
      <c r="BW492" s="52"/>
      <c r="BX492" s="52"/>
      <c r="BY492" s="52"/>
      <c r="BZ492" s="52"/>
      <c r="CA492" s="52"/>
      <c r="CB492" s="52"/>
      <c r="CC492" s="52"/>
      <c r="CD492" s="52"/>
    </row>
    <row r="493" spans="74:82" x14ac:dyDescent="0.25">
      <c r="BV493" s="52"/>
      <c r="BW493" s="52"/>
      <c r="BX493" s="52"/>
      <c r="BY493" s="52"/>
      <c r="BZ493" s="52"/>
      <c r="CA493" s="52"/>
      <c r="CB493" s="52"/>
      <c r="CC493" s="52"/>
      <c r="CD493" s="52"/>
    </row>
    <row r="494" spans="74:82" x14ac:dyDescent="0.25">
      <c r="BV494" s="52"/>
      <c r="BW494" s="52"/>
      <c r="BX494" s="52"/>
      <c r="BY494" s="52"/>
      <c r="BZ494" s="52"/>
      <c r="CA494" s="52"/>
      <c r="CB494" s="52"/>
      <c r="CC494" s="52"/>
      <c r="CD494" s="52"/>
    </row>
    <row r="495" spans="74:82" x14ac:dyDescent="0.25">
      <c r="BV495" s="52"/>
      <c r="BW495" s="52"/>
      <c r="BX495" s="52"/>
      <c r="BY495" s="52"/>
      <c r="BZ495" s="52"/>
      <c r="CA495" s="52"/>
      <c r="CB495" s="52"/>
      <c r="CC495" s="52"/>
      <c r="CD495" s="52"/>
    </row>
    <row r="496" spans="74:82" x14ac:dyDescent="0.25">
      <c r="BV496" s="52"/>
      <c r="BW496" s="52"/>
      <c r="BX496" s="52"/>
      <c r="BY496" s="52"/>
      <c r="BZ496" s="52"/>
      <c r="CA496" s="52"/>
      <c r="CB496" s="52"/>
      <c r="CC496" s="52"/>
      <c r="CD496" s="52"/>
    </row>
    <row r="497" spans="74:82" x14ac:dyDescent="0.25">
      <c r="BV497" s="52"/>
      <c r="BW497" s="52"/>
      <c r="BX497" s="52"/>
      <c r="BY497" s="52"/>
      <c r="BZ497" s="52"/>
      <c r="CA497" s="52"/>
      <c r="CB497" s="52"/>
      <c r="CC497" s="52"/>
      <c r="CD497" s="52"/>
    </row>
    <row r="498" spans="74:82" x14ac:dyDescent="0.25">
      <c r="BV498" s="52"/>
      <c r="BW498" s="52"/>
      <c r="BX498" s="52"/>
      <c r="BY498" s="52"/>
      <c r="BZ498" s="52"/>
      <c r="CA498" s="52"/>
      <c r="CB498" s="52"/>
      <c r="CC498" s="52"/>
      <c r="CD498" s="52"/>
    </row>
    <row r="499" spans="74:82" x14ac:dyDescent="0.25">
      <c r="BV499" s="52"/>
      <c r="BW499" s="52"/>
      <c r="BX499" s="52"/>
      <c r="BY499" s="52"/>
      <c r="BZ499" s="52"/>
      <c r="CA499" s="52"/>
      <c r="CB499" s="52"/>
      <c r="CC499" s="52"/>
      <c r="CD499" s="52"/>
    </row>
    <row r="500" spans="74:82" x14ac:dyDescent="0.25">
      <c r="BV500" s="52"/>
      <c r="BW500" s="52"/>
      <c r="BX500" s="52"/>
      <c r="BY500" s="52"/>
      <c r="BZ500" s="52"/>
      <c r="CA500" s="52"/>
      <c r="CB500" s="52"/>
      <c r="CC500" s="52"/>
      <c r="CD500" s="52"/>
    </row>
    <row r="501" spans="74:82" x14ac:dyDescent="0.25">
      <c r="BV501" s="52"/>
      <c r="BW501" s="52"/>
      <c r="BX501" s="52"/>
      <c r="BY501" s="52"/>
      <c r="BZ501" s="52"/>
      <c r="CA501" s="52"/>
      <c r="CB501" s="52"/>
      <c r="CC501" s="52"/>
      <c r="CD501" s="52"/>
    </row>
    <row r="502" spans="74:82" x14ac:dyDescent="0.25">
      <c r="BV502" s="52"/>
      <c r="BW502" s="52"/>
      <c r="BX502" s="52"/>
      <c r="BY502" s="52"/>
      <c r="BZ502" s="52"/>
      <c r="CA502" s="52"/>
      <c r="CB502" s="52"/>
      <c r="CC502" s="52"/>
      <c r="CD502" s="52"/>
    </row>
    <row r="503" spans="74:82" x14ac:dyDescent="0.25">
      <c r="BV503" s="52"/>
      <c r="BW503" s="52"/>
      <c r="BX503" s="52"/>
      <c r="BY503" s="52"/>
      <c r="BZ503" s="52"/>
      <c r="CA503" s="52"/>
      <c r="CB503" s="52"/>
      <c r="CC503" s="52"/>
      <c r="CD503" s="52"/>
    </row>
    <row r="504" spans="74:82" x14ac:dyDescent="0.25">
      <c r="BV504" s="52"/>
      <c r="BW504" s="52"/>
      <c r="BX504" s="52"/>
      <c r="BY504" s="52"/>
      <c r="BZ504" s="52"/>
      <c r="CA504" s="52"/>
      <c r="CB504" s="52"/>
      <c r="CC504" s="52"/>
      <c r="CD504" s="52"/>
    </row>
    <row r="505" spans="74:82" x14ac:dyDescent="0.25">
      <c r="BV505" s="52"/>
      <c r="BW505" s="52"/>
      <c r="BX505" s="52"/>
      <c r="BY505" s="52"/>
      <c r="BZ505" s="52"/>
      <c r="CA505" s="52"/>
      <c r="CB505" s="52"/>
      <c r="CC505" s="52"/>
      <c r="CD505" s="52"/>
    </row>
    <row r="506" spans="74:82" x14ac:dyDescent="0.25">
      <c r="BV506" s="52"/>
      <c r="BW506" s="52"/>
      <c r="BX506" s="52"/>
      <c r="BY506" s="52"/>
      <c r="BZ506" s="52"/>
      <c r="CA506" s="52"/>
      <c r="CB506" s="52"/>
      <c r="CC506" s="52"/>
      <c r="CD506" s="52"/>
    </row>
    <row r="507" spans="74:82" x14ac:dyDescent="0.25">
      <c r="BV507" s="52"/>
      <c r="BW507" s="52"/>
      <c r="BX507" s="52"/>
      <c r="BY507" s="52"/>
      <c r="BZ507" s="52"/>
      <c r="CA507" s="52"/>
      <c r="CB507" s="52"/>
      <c r="CC507" s="52"/>
      <c r="CD507" s="52"/>
    </row>
    <row r="508" spans="74:82" x14ac:dyDescent="0.25">
      <c r="BV508" s="52"/>
      <c r="BW508" s="52"/>
      <c r="BX508" s="52"/>
      <c r="BY508" s="52"/>
      <c r="BZ508" s="52"/>
      <c r="CA508" s="52"/>
      <c r="CB508" s="52"/>
      <c r="CC508" s="52"/>
      <c r="CD508" s="52"/>
    </row>
  </sheetData>
  <sheetProtection algorithmName="SHA-512" hashValue="V869kMKI0weFydR53Yy53FlcuvXdABHuI+AfyFWJWfDpsadHyBJ+f5XFcXnBYt74hLwrOJj49zWfGHe89k76Dw==" saltValue="WH5RoVPipOkwwfqq53Vsfg==" spinCount="100000" sheet="1" objects="1" scenarios="1"/>
  <mergeCells count="44">
    <mergeCell ref="K258:Q258"/>
    <mergeCell ref="K287:Q287"/>
    <mergeCell ref="K316:Q316"/>
    <mergeCell ref="K345:Q345"/>
    <mergeCell ref="V8:BH8"/>
    <mergeCell ref="AN9:AT9"/>
    <mergeCell ref="BB38:BH38"/>
    <mergeCell ref="AU38:BA38"/>
    <mergeCell ref="AN38:AT38"/>
    <mergeCell ref="AG9:AM9"/>
    <mergeCell ref="Z9:AF9"/>
    <mergeCell ref="V9:Y9"/>
    <mergeCell ref="AG38:AM38"/>
    <mergeCell ref="Z38:AF38"/>
    <mergeCell ref="K191:Q191"/>
    <mergeCell ref="K220:Q220"/>
    <mergeCell ref="BO9:BU9"/>
    <mergeCell ref="BO38:BU38"/>
    <mergeCell ref="BO96:BU96"/>
    <mergeCell ref="BO67:BU67"/>
    <mergeCell ref="V95:BH95"/>
    <mergeCell ref="V66:BH66"/>
    <mergeCell ref="V37:BH37"/>
    <mergeCell ref="BB9:BH9"/>
    <mergeCell ref="AG96:AM96"/>
    <mergeCell ref="Z96:AF96"/>
    <mergeCell ref="Z67:AF67"/>
    <mergeCell ref="AG67:AM67"/>
    <mergeCell ref="AN67:AT67"/>
    <mergeCell ref="AU67:BA67"/>
    <mergeCell ref="BB67:BH67"/>
    <mergeCell ref="AU9:BA9"/>
    <mergeCell ref="BX38:CD38"/>
    <mergeCell ref="BX67:CD67"/>
    <mergeCell ref="BX96:CD96"/>
    <mergeCell ref="AN96:AT96"/>
    <mergeCell ref="AU96:BA96"/>
    <mergeCell ref="BB96:BH96"/>
    <mergeCell ref="K9:Q9"/>
    <mergeCell ref="K38:Q38"/>
    <mergeCell ref="K133:Q133"/>
    <mergeCell ref="K162:Q162"/>
    <mergeCell ref="K96:Q96"/>
    <mergeCell ref="K67:Q6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zoomScaleNormal="100" workbookViewId="0">
      <selection sqref="A1:XFD1048576"/>
    </sheetView>
  </sheetViews>
  <sheetFormatPr baseColWidth="10" defaultRowHeight="15" x14ac:dyDescent="0.25"/>
  <cols>
    <col min="1" max="1" width="33" style="1" bestFit="1" customWidth="1"/>
    <col min="2" max="2" width="12.140625" style="1" bestFit="1" customWidth="1"/>
    <col min="3" max="3" width="11.42578125" style="1"/>
    <col min="4" max="4" width="3.28515625" style="1" bestFit="1" customWidth="1"/>
    <col min="5" max="5" width="10.5703125" style="1" bestFit="1" customWidth="1"/>
    <col min="6" max="6" width="6.5703125" style="1" bestFit="1" customWidth="1"/>
    <col min="7" max="7" width="6.140625" style="1" bestFit="1" customWidth="1"/>
    <col min="8" max="8" width="5.28515625" style="1" bestFit="1" customWidth="1"/>
    <col min="9" max="9" width="7.5703125" style="1" bestFit="1" customWidth="1"/>
    <col min="10" max="10" width="5.5703125" style="1" bestFit="1" customWidth="1"/>
    <col min="11" max="11" width="7.5703125" style="1" bestFit="1" customWidth="1"/>
    <col min="12" max="12" width="5.5703125" style="1" bestFit="1" customWidth="1"/>
    <col min="13" max="14" width="8.5703125" style="1" bestFit="1" customWidth="1"/>
    <col min="15" max="16384" width="11.42578125" style="1"/>
  </cols>
  <sheetData>
    <row r="1" spans="1:14" x14ac:dyDescent="0.25">
      <c r="A1" s="30" t="s">
        <v>8</v>
      </c>
      <c r="B1" s="30" t="s">
        <v>9</v>
      </c>
      <c r="C1" s="32"/>
      <c r="D1" s="35"/>
      <c r="E1" s="35"/>
    </row>
    <row r="2" spans="1:14" x14ac:dyDescent="0.25">
      <c r="A2" s="30" t="s">
        <v>56</v>
      </c>
      <c r="B2" s="30">
        <v>0.92</v>
      </c>
      <c r="C2" s="32"/>
      <c r="D2" s="35"/>
      <c r="E2" s="35"/>
      <c r="I2" s="33"/>
      <c r="J2" s="33"/>
      <c r="K2" s="33"/>
      <c r="L2" s="33"/>
      <c r="M2" s="33"/>
    </row>
    <row r="3" spans="1:14" x14ac:dyDescent="0.25">
      <c r="A3" s="30" t="s">
        <v>63</v>
      </c>
      <c r="B3" s="30">
        <v>0.625</v>
      </c>
      <c r="C3" s="35"/>
      <c r="D3" s="35"/>
      <c r="E3" s="35"/>
    </row>
    <row r="4" spans="1:14" x14ac:dyDescent="0.25">
      <c r="A4" s="30" t="s">
        <v>57</v>
      </c>
      <c r="B4" s="30">
        <v>0.99</v>
      </c>
      <c r="C4" s="35"/>
      <c r="D4" s="35"/>
      <c r="E4" s="35"/>
    </row>
    <row r="5" spans="1:14" x14ac:dyDescent="0.25">
      <c r="A5" s="34" t="s">
        <v>12</v>
      </c>
      <c r="B5" s="34">
        <f>SUM(B2:B4)</f>
        <v>2.5350000000000001</v>
      </c>
      <c r="C5" s="35"/>
      <c r="D5" s="61" t="s">
        <v>13</v>
      </c>
      <c r="E5" s="62">
        <f>1/B5</f>
        <v>0.39447731755424059</v>
      </c>
    </row>
    <row r="6" spans="1:14" x14ac:dyDescent="0.25">
      <c r="C6" s="51"/>
    </row>
    <row r="7" spans="1:14" x14ac:dyDescent="0.25">
      <c r="E7" s="63" t="s">
        <v>34</v>
      </c>
      <c r="F7" s="63"/>
      <c r="G7" s="63"/>
      <c r="H7" s="63"/>
      <c r="I7" s="63"/>
      <c r="J7" s="63"/>
      <c r="K7" s="63"/>
      <c r="L7" s="63"/>
      <c r="M7" s="63"/>
      <c r="N7" s="63"/>
    </row>
    <row r="8" spans="1:14" x14ac:dyDescent="0.25">
      <c r="E8" s="64" t="s">
        <v>27</v>
      </c>
      <c r="F8" s="64" t="s">
        <v>26</v>
      </c>
      <c r="G8" s="64" t="s">
        <v>14</v>
      </c>
      <c r="H8" s="64" t="s">
        <v>15</v>
      </c>
      <c r="I8" s="64" t="s">
        <v>29</v>
      </c>
      <c r="J8" s="64" t="s">
        <v>32</v>
      </c>
      <c r="K8" s="64" t="s">
        <v>30</v>
      </c>
      <c r="L8" s="64" t="s">
        <v>31</v>
      </c>
      <c r="M8" s="64" t="s">
        <v>35</v>
      </c>
      <c r="N8" s="21" t="s">
        <v>33</v>
      </c>
    </row>
    <row r="9" spans="1:14" x14ac:dyDescent="0.25">
      <c r="E9" s="65">
        <v>0.39447731755424059</v>
      </c>
      <c r="F9" s="64">
        <f>21.528+10.764</f>
        <v>32.292000000000002</v>
      </c>
      <c r="G9" s="50">
        <v>4.1666666666666664E-2</v>
      </c>
      <c r="H9" s="66">
        <v>1</v>
      </c>
      <c r="I9" s="64">
        <f>E9*F9*H9</f>
        <v>12.738461538461538</v>
      </c>
      <c r="J9" s="64">
        <v>0.71</v>
      </c>
      <c r="K9" s="64">
        <v>40</v>
      </c>
      <c r="L9" s="64">
        <v>0.23</v>
      </c>
      <c r="M9" s="64">
        <f t="shared" ref="M9:M26" si="0">F9*J9*K9*L9</f>
        <v>210.93134400000002</v>
      </c>
      <c r="N9" s="22">
        <f>M9+I9</f>
        <v>223.66980553846156</v>
      </c>
    </row>
    <row r="10" spans="1:14" x14ac:dyDescent="0.25">
      <c r="E10" s="65">
        <v>0.39447731755424059</v>
      </c>
      <c r="F10" s="64">
        <f t="shared" ref="F10:F32" si="1">21.528+10.764</f>
        <v>32.292000000000002</v>
      </c>
      <c r="G10" s="50">
        <v>8.3333333333333301E-2</v>
      </c>
      <c r="H10" s="66">
        <v>0</v>
      </c>
      <c r="I10" s="64">
        <f t="shared" ref="I10:I32" si="2">E10*F10*H10</f>
        <v>0</v>
      </c>
      <c r="J10" s="64">
        <v>0.71</v>
      </c>
      <c r="K10" s="64">
        <v>40</v>
      </c>
      <c r="L10" s="64">
        <v>0.2</v>
      </c>
      <c r="M10" s="64">
        <f t="shared" si="0"/>
        <v>183.41856000000004</v>
      </c>
      <c r="N10" s="22">
        <f t="shared" ref="N10:N32" si="3">M10+I10</f>
        <v>183.41856000000004</v>
      </c>
    </row>
    <row r="11" spans="1:14" x14ac:dyDescent="0.25">
      <c r="E11" s="65">
        <v>0.39447731755424059</v>
      </c>
      <c r="F11" s="64">
        <f t="shared" si="1"/>
        <v>32.292000000000002</v>
      </c>
      <c r="G11" s="50">
        <v>0.125</v>
      </c>
      <c r="H11" s="66">
        <v>-1</v>
      </c>
      <c r="I11" s="64">
        <f t="shared" si="2"/>
        <v>-12.738461538461538</v>
      </c>
      <c r="J11" s="64">
        <v>0.71</v>
      </c>
      <c r="K11" s="64">
        <v>40</v>
      </c>
      <c r="L11" s="64">
        <v>0.18</v>
      </c>
      <c r="M11" s="64">
        <f t="shared" si="0"/>
        <v>165.07670400000001</v>
      </c>
      <c r="N11" s="22">
        <f t="shared" si="3"/>
        <v>152.33824246153847</v>
      </c>
    </row>
    <row r="12" spans="1:14" x14ac:dyDescent="0.25">
      <c r="E12" s="65">
        <v>0.39447731755424059</v>
      </c>
      <c r="F12" s="64">
        <f t="shared" si="1"/>
        <v>32.292000000000002</v>
      </c>
      <c r="G12" s="50">
        <v>0.16666666666666699</v>
      </c>
      <c r="H12" s="66">
        <v>-2</v>
      </c>
      <c r="I12" s="64">
        <f t="shared" si="2"/>
        <v>-25.476923076923075</v>
      </c>
      <c r="J12" s="64">
        <v>0.71</v>
      </c>
      <c r="K12" s="64">
        <v>40</v>
      </c>
      <c r="L12" s="64">
        <v>0.16</v>
      </c>
      <c r="M12" s="64">
        <f t="shared" si="0"/>
        <v>146.73484800000003</v>
      </c>
      <c r="N12" s="22">
        <f t="shared" si="3"/>
        <v>121.25792492307696</v>
      </c>
    </row>
    <row r="13" spans="1:14" x14ac:dyDescent="0.25">
      <c r="E13" s="65">
        <v>0.39447731755424059</v>
      </c>
      <c r="F13" s="64">
        <f t="shared" si="1"/>
        <v>32.292000000000002</v>
      </c>
      <c r="G13" s="50">
        <v>0.20833333333333301</v>
      </c>
      <c r="H13" s="66">
        <v>-2</v>
      </c>
      <c r="I13" s="64">
        <f t="shared" si="2"/>
        <v>-25.476923076923075</v>
      </c>
      <c r="J13" s="64">
        <v>0.71</v>
      </c>
      <c r="K13" s="64">
        <v>40</v>
      </c>
      <c r="L13" s="64">
        <v>0.14000000000000001</v>
      </c>
      <c r="M13" s="64">
        <f t="shared" si="0"/>
        <v>128.39299200000002</v>
      </c>
      <c r="N13" s="22">
        <f t="shared" si="3"/>
        <v>102.91606892307695</v>
      </c>
    </row>
    <row r="14" spans="1:14" x14ac:dyDescent="0.25">
      <c r="E14" s="65">
        <v>0.39447731755424059</v>
      </c>
      <c r="F14" s="64">
        <f t="shared" si="1"/>
        <v>32.292000000000002</v>
      </c>
      <c r="G14" s="50">
        <v>0.25</v>
      </c>
      <c r="H14" s="66">
        <v>-2</v>
      </c>
      <c r="I14" s="64">
        <f t="shared" si="2"/>
        <v>-25.476923076923075</v>
      </c>
      <c r="J14" s="64">
        <v>0.71</v>
      </c>
      <c r="K14" s="64">
        <v>40</v>
      </c>
      <c r="L14" s="64">
        <v>0.34</v>
      </c>
      <c r="M14" s="64">
        <f t="shared" si="0"/>
        <v>311.81155200000006</v>
      </c>
      <c r="N14" s="22">
        <f t="shared" si="3"/>
        <v>286.33462892307699</v>
      </c>
    </row>
    <row r="15" spans="1:14" x14ac:dyDescent="0.25">
      <c r="E15" s="65">
        <v>0.39447731755424059</v>
      </c>
      <c r="F15" s="64">
        <f t="shared" si="1"/>
        <v>32.292000000000002</v>
      </c>
      <c r="G15" s="50">
        <v>0.29166666666666702</v>
      </c>
      <c r="H15" s="66">
        <v>-2</v>
      </c>
      <c r="I15" s="64">
        <f t="shared" si="2"/>
        <v>-25.476923076923075</v>
      </c>
      <c r="J15" s="64">
        <v>0.71</v>
      </c>
      <c r="K15" s="64">
        <v>40</v>
      </c>
      <c r="L15" s="64">
        <v>0.41</v>
      </c>
      <c r="M15" s="64">
        <f t="shared" si="0"/>
        <v>376.00804800000003</v>
      </c>
      <c r="N15" s="22">
        <f t="shared" si="3"/>
        <v>350.53112492307696</v>
      </c>
    </row>
    <row r="16" spans="1:14" x14ac:dyDescent="0.25">
      <c r="E16" s="65">
        <v>0.39447731755424059</v>
      </c>
      <c r="F16" s="64">
        <f t="shared" si="1"/>
        <v>32.292000000000002</v>
      </c>
      <c r="G16" s="50">
        <v>0.33333333333333298</v>
      </c>
      <c r="H16" s="66">
        <v>0</v>
      </c>
      <c r="I16" s="64">
        <f t="shared" si="2"/>
        <v>0</v>
      </c>
      <c r="J16" s="64">
        <v>0.71</v>
      </c>
      <c r="K16" s="64">
        <v>40</v>
      </c>
      <c r="L16" s="64">
        <v>0.46</v>
      </c>
      <c r="M16" s="64">
        <f t="shared" si="0"/>
        <v>421.86268800000005</v>
      </c>
      <c r="N16" s="22">
        <f t="shared" si="3"/>
        <v>421.86268800000005</v>
      </c>
    </row>
    <row r="17" spans="5:14" x14ac:dyDescent="0.25">
      <c r="E17" s="65">
        <v>0.39447731755424059</v>
      </c>
      <c r="F17" s="64">
        <f t="shared" si="1"/>
        <v>32.292000000000002</v>
      </c>
      <c r="G17" s="50">
        <v>0.375</v>
      </c>
      <c r="H17" s="66">
        <v>2</v>
      </c>
      <c r="I17" s="64">
        <f t="shared" si="2"/>
        <v>25.476923076923075</v>
      </c>
      <c r="J17" s="64">
        <v>0.71</v>
      </c>
      <c r="K17" s="64">
        <v>40</v>
      </c>
      <c r="L17" s="64">
        <v>0.53</v>
      </c>
      <c r="M17" s="64">
        <f t="shared" si="0"/>
        <v>486.05918400000007</v>
      </c>
      <c r="N17" s="22">
        <f t="shared" si="3"/>
        <v>511.53610707692314</v>
      </c>
    </row>
    <row r="18" spans="5:14" x14ac:dyDescent="0.25">
      <c r="E18" s="65">
        <v>0.39447731755424059</v>
      </c>
      <c r="F18" s="64">
        <f t="shared" si="1"/>
        <v>32.292000000000002</v>
      </c>
      <c r="G18" s="50">
        <v>0.41666666666666702</v>
      </c>
      <c r="H18" s="66">
        <v>4</v>
      </c>
      <c r="I18" s="64">
        <f t="shared" si="2"/>
        <v>50.95384615384615</v>
      </c>
      <c r="J18" s="64">
        <v>0.71</v>
      </c>
      <c r="K18" s="64">
        <v>40</v>
      </c>
      <c r="L18" s="64">
        <v>0.59</v>
      </c>
      <c r="M18" s="64">
        <f t="shared" si="0"/>
        <v>541.08475200000009</v>
      </c>
      <c r="N18" s="22">
        <f t="shared" si="3"/>
        <v>592.03859815384624</v>
      </c>
    </row>
    <row r="19" spans="5:14" x14ac:dyDescent="0.25">
      <c r="E19" s="65">
        <v>0.39447731755424059</v>
      </c>
      <c r="F19" s="64">
        <f t="shared" si="1"/>
        <v>32.292000000000002</v>
      </c>
      <c r="G19" s="50">
        <v>0.45833333333333298</v>
      </c>
      <c r="H19" s="66">
        <v>7</v>
      </c>
      <c r="I19" s="64">
        <f t="shared" si="2"/>
        <v>89.169230769230765</v>
      </c>
      <c r="J19" s="64">
        <v>0.71</v>
      </c>
      <c r="K19" s="64">
        <v>40</v>
      </c>
      <c r="L19" s="64">
        <v>0.65</v>
      </c>
      <c r="M19" s="64">
        <f t="shared" si="0"/>
        <v>596.11032000000012</v>
      </c>
      <c r="N19" s="22">
        <f t="shared" si="3"/>
        <v>685.27955076923092</v>
      </c>
    </row>
    <row r="20" spans="5:14" x14ac:dyDescent="0.25">
      <c r="E20" s="65">
        <v>0.39447731755424059</v>
      </c>
      <c r="F20" s="64">
        <f t="shared" si="1"/>
        <v>32.292000000000002</v>
      </c>
      <c r="G20" s="50">
        <v>0.5</v>
      </c>
      <c r="H20" s="66">
        <v>9</v>
      </c>
      <c r="I20" s="64">
        <f t="shared" si="2"/>
        <v>114.64615384615384</v>
      </c>
      <c r="J20" s="64">
        <v>0.71</v>
      </c>
      <c r="K20" s="64">
        <v>40</v>
      </c>
      <c r="L20" s="64">
        <v>0.7</v>
      </c>
      <c r="M20" s="64">
        <f t="shared" si="0"/>
        <v>641.96496000000002</v>
      </c>
      <c r="N20" s="22">
        <f t="shared" si="3"/>
        <v>756.6111138461539</v>
      </c>
    </row>
    <row r="21" spans="5:14" x14ac:dyDescent="0.25">
      <c r="E21" s="65">
        <v>0.39447731755424059</v>
      </c>
      <c r="F21" s="64">
        <f t="shared" si="1"/>
        <v>32.292000000000002</v>
      </c>
      <c r="G21" s="50">
        <v>0.54166666666666696</v>
      </c>
      <c r="H21" s="66">
        <v>12</v>
      </c>
      <c r="I21" s="64">
        <f t="shared" si="2"/>
        <v>152.86153846153846</v>
      </c>
      <c r="J21" s="64">
        <v>0.71</v>
      </c>
      <c r="K21" s="64">
        <v>40</v>
      </c>
      <c r="L21" s="64">
        <v>0.73</v>
      </c>
      <c r="M21" s="64">
        <f t="shared" si="0"/>
        <v>669.47774400000003</v>
      </c>
      <c r="N21" s="22">
        <f t="shared" si="3"/>
        <v>822.33928246153846</v>
      </c>
    </row>
    <row r="22" spans="5:14" x14ac:dyDescent="0.25">
      <c r="E22" s="65">
        <v>0.39447731755424059</v>
      </c>
      <c r="F22" s="64">
        <f t="shared" si="1"/>
        <v>32.292000000000002</v>
      </c>
      <c r="G22" s="50">
        <v>0.58333333333333304</v>
      </c>
      <c r="H22" s="66">
        <v>13</v>
      </c>
      <c r="I22" s="64">
        <f t="shared" si="2"/>
        <v>165.6</v>
      </c>
      <c r="J22" s="64">
        <v>0.71</v>
      </c>
      <c r="K22" s="64">
        <v>40</v>
      </c>
      <c r="L22" s="64">
        <v>0.75</v>
      </c>
      <c r="M22" s="64">
        <f t="shared" si="0"/>
        <v>687.81960000000004</v>
      </c>
      <c r="N22" s="22">
        <f t="shared" si="3"/>
        <v>853.41960000000006</v>
      </c>
    </row>
    <row r="23" spans="5:14" x14ac:dyDescent="0.25">
      <c r="E23" s="65">
        <v>0.39447731755424059</v>
      </c>
      <c r="F23" s="64">
        <f t="shared" si="1"/>
        <v>32.292000000000002</v>
      </c>
      <c r="G23" s="50">
        <v>0.625</v>
      </c>
      <c r="H23" s="66">
        <v>14</v>
      </c>
      <c r="I23" s="64">
        <f t="shared" si="2"/>
        <v>178.33846153846153</v>
      </c>
      <c r="J23" s="64">
        <v>0.71</v>
      </c>
      <c r="K23" s="64">
        <v>40</v>
      </c>
      <c r="L23" s="64">
        <v>0.76</v>
      </c>
      <c r="M23" s="64">
        <f t="shared" si="0"/>
        <v>696.99052800000015</v>
      </c>
      <c r="N23" s="22">
        <f t="shared" si="3"/>
        <v>875.32898953846166</v>
      </c>
    </row>
    <row r="24" spans="5:14" x14ac:dyDescent="0.25">
      <c r="E24" s="65">
        <v>0.39447731755424059</v>
      </c>
      <c r="F24" s="64">
        <f t="shared" si="1"/>
        <v>32.292000000000002</v>
      </c>
      <c r="G24" s="50">
        <v>0.66666666666666696</v>
      </c>
      <c r="H24" s="66">
        <v>14</v>
      </c>
      <c r="I24" s="64">
        <f t="shared" si="2"/>
        <v>178.33846153846153</v>
      </c>
      <c r="J24" s="64">
        <v>0.71</v>
      </c>
      <c r="K24" s="64">
        <v>40</v>
      </c>
      <c r="L24" s="64">
        <v>0.74</v>
      </c>
      <c r="M24" s="64">
        <f t="shared" si="0"/>
        <v>678.64867200000003</v>
      </c>
      <c r="N24" s="22">
        <f t="shared" si="3"/>
        <v>856.98713353846153</v>
      </c>
    </row>
    <row r="25" spans="5:14" x14ac:dyDescent="0.25">
      <c r="E25" s="65">
        <v>0.39447731755424059</v>
      </c>
      <c r="F25" s="64">
        <f t="shared" si="1"/>
        <v>32.292000000000002</v>
      </c>
      <c r="G25" s="50">
        <v>0.70833333333333304</v>
      </c>
      <c r="H25" s="66">
        <v>13</v>
      </c>
      <c r="I25" s="64">
        <f t="shared" si="2"/>
        <v>165.6</v>
      </c>
      <c r="J25" s="64">
        <v>0.71</v>
      </c>
      <c r="K25" s="64">
        <v>40</v>
      </c>
      <c r="L25" s="64">
        <v>0.75</v>
      </c>
      <c r="M25" s="64">
        <f t="shared" si="0"/>
        <v>687.81960000000004</v>
      </c>
      <c r="N25" s="22">
        <f t="shared" si="3"/>
        <v>853.41960000000006</v>
      </c>
    </row>
    <row r="26" spans="5:14" x14ac:dyDescent="0.25">
      <c r="E26" s="65">
        <v>0.39447731755424059</v>
      </c>
      <c r="F26" s="64">
        <f t="shared" si="1"/>
        <v>32.292000000000002</v>
      </c>
      <c r="G26" s="50">
        <v>0.75</v>
      </c>
      <c r="H26" s="66">
        <v>12</v>
      </c>
      <c r="I26" s="64">
        <f t="shared" si="2"/>
        <v>152.86153846153846</v>
      </c>
      <c r="J26" s="64">
        <v>0.71</v>
      </c>
      <c r="K26" s="64">
        <v>40</v>
      </c>
      <c r="L26" s="64">
        <v>0.79</v>
      </c>
      <c r="M26" s="64">
        <f t="shared" si="0"/>
        <v>724.50331200000016</v>
      </c>
      <c r="N26" s="22">
        <f t="shared" si="3"/>
        <v>877.36485046153859</v>
      </c>
    </row>
    <row r="27" spans="5:14" x14ac:dyDescent="0.25">
      <c r="E27" s="65">
        <v>0.39447731755424059</v>
      </c>
      <c r="F27" s="64">
        <f t="shared" si="1"/>
        <v>32.292000000000002</v>
      </c>
      <c r="G27" s="50">
        <v>0.79166666666666696</v>
      </c>
      <c r="H27" s="66">
        <v>10</v>
      </c>
      <c r="I27" s="64">
        <f t="shared" si="2"/>
        <v>127.38461538461537</v>
      </c>
      <c r="J27" s="64">
        <v>0.71</v>
      </c>
      <c r="K27" s="64">
        <v>40</v>
      </c>
      <c r="L27" s="64">
        <v>0.61</v>
      </c>
      <c r="M27" s="64">
        <f t="shared" ref="M27:M32" si="4">F27*J27*K27*L27</f>
        <v>559.4266080000001</v>
      </c>
      <c r="N27" s="22">
        <f t="shared" si="3"/>
        <v>686.81122338461546</v>
      </c>
    </row>
    <row r="28" spans="5:14" x14ac:dyDescent="0.25">
      <c r="E28" s="65">
        <v>0.39447731755424059</v>
      </c>
      <c r="F28" s="64">
        <f t="shared" si="1"/>
        <v>32.292000000000002</v>
      </c>
      <c r="G28" s="50">
        <v>0.83333333333333304</v>
      </c>
      <c r="H28" s="66">
        <v>8</v>
      </c>
      <c r="I28" s="64">
        <f t="shared" si="2"/>
        <v>101.9076923076923</v>
      </c>
      <c r="J28" s="64">
        <v>0.71</v>
      </c>
      <c r="K28" s="64">
        <v>40</v>
      </c>
      <c r="L28" s="64">
        <v>0.5</v>
      </c>
      <c r="M28" s="64">
        <f t="shared" si="4"/>
        <v>458.54640000000006</v>
      </c>
      <c r="N28" s="22">
        <f t="shared" si="3"/>
        <v>560.45409230769235</v>
      </c>
    </row>
    <row r="29" spans="5:14" x14ac:dyDescent="0.25">
      <c r="E29" s="65">
        <v>0.39447731755424059</v>
      </c>
      <c r="F29" s="64">
        <f t="shared" si="1"/>
        <v>32.292000000000002</v>
      </c>
      <c r="G29" s="50">
        <v>0.875</v>
      </c>
      <c r="H29" s="66">
        <v>6</v>
      </c>
      <c r="I29" s="64">
        <f t="shared" si="2"/>
        <v>76.430769230769229</v>
      </c>
      <c r="J29" s="64">
        <v>0.71</v>
      </c>
      <c r="K29" s="64">
        <v>40</v>
      </c>
      <c r="L29" s="64">
        <v>0.42</v>
      </c>
      <c r="M29" s="64">
        <f t="shared" si="4"/>
        <v>385.17897600000003</v>
      </c>
      <c r="N29" s="22">
        <f t="shared" si="3"/>
        <v>461.60974523076925</v>
      </c>
    </row>
    <row r="30" spans="5:14" x14ac:dyDescent="0.25">
      <c r="E30" s="65">
        <v>0.39447731755424059</v>
      </c>
      <c r="F30" s="64">
        <f t="shared" si="1"/>
        <v>32.292000000000002</v>
      </c>
      <c r="G30" s="50">
        <v>0.91666666666666696</v>
      </c>
      <c r="H30" s="66">
        <v>4</v>
      </c>
      <c r="I30" s="64">
        <f t="shared" si="2"/>
        <v>50.95384615384615</v>
      </c>
      <c r="J30" s="64">
        <v>0.71</v>
      </c>
      <c r="K30" s="64">
        <v>40</v>
      </c>
      <c r="L30" s="64">
        <v>0.36</v>
      </c>
      <c r="M30" s="64">
        <f t="shared" si="4"/>
        <v>330.15340800000001</v>
      </c>
      <c r="N30" s="22">
        <f t="shared" si="3"/>
        <v>381.10725415384616</v>
      </c>
    </row>
    <row r="31" spans="5:14" x14ac:dyDescent="0.25">
      <c r="E31" s="65">
        <v>0.39447731755424059</v>
      </c>
      <c r="F31" s="64">
        <f t="shared" si="1"/>
        <v>32.292000000000002</v>
      </c>
      <c r="G31" s="50">
        <v>0.95833333333333304</v>
      </c>
      <c r="H31" s="66">
        <v>3</v>
      </c>
      <c r="I31" s="64">
        <f t="shared" si="2"/>
        <v>38.215384615384615</v>
      </c>
      <c r="J31" s="64">
        <v>0.71</v>
      </c>
      <c r="K31" s="64">
        <v>40</v>
      </c>
      <c r="L31" s="64">
        <v>0.31</v>
      </c>
      <c r="M31" s="64">
        <f t="shared" si="4"/>
        <v>284.29876800000005</v>
      </c>
      <c r="N31" s="22">
        <f t="shared" si="3"/>
        <v>322.51415261538466</v>
      </c>
    </row>
    <row r="32" spans="5:14" x14ac:dyDescent="0.25">
      <c r="E32" s="65">
        <v>0.39447731755424059</v>
      </c>
      <c r="F32" s="64">
        <f t="shared" si="1"/>
        <v>32.292000000000002</v>
      </c>
      <c r="G32" s="50">
        <v>1</v>
      </c>
      <c r="H32" s="66">
        <v>2</v>
      </c>
      <c r="I32" s="64">
        <f t="shared" si="2"/>
        <v>25.476923076923075</v>
      </c>
      <c r="J32" s="64">
        <v>0.71</v>
      </c>
      <c r="K32" s="64">
        <v>40</v>
      </c>
      <c r="L32" s="64">
        <v>0.27</v>
      </c>
      <c r="M32" s="64">
        <f t="shared" si="4"/>
        <v>247.61505600000004</v>
      </c>
      <c r="N32" s="22">
        <f t="shared" si="3"/>
        <v>273.09197907692311</v>
      </c>
    </row>
    <row r="33" spans="5:14" x14ac:dyDescent="0.25">
      <c r="E33" s="67"/>
      <c r="F33" s="67"/>
      <c r="G33" s="67"/>
      <c r="H33" s="67"/>
      <c r="I33" s="67"/>
      <c r="J33" s="67"/>
      <c r="K33" s="67"/>
      <c r="L33" s="67"/>
      <c r="M33" s="67"/>
      <c r="N33" s="67"/>
    </row>
    <row r="34" spans="5:14" x14ac:dyDescent="0.25">
      <c r="E34" s="67"/>
      <c r="F34" s="67"/>
      <c r="G34" s="67"/>
      <c r="H34" s="67"/>
      <c r="I34" s="67"/>
      <c r="J34" s="67"/>
      <c r="K34" s="67"/>
      <c r="L34" s="67"/>
      <c r="M34" s="67"/>
      <c r="N34" s="67"/>
    </row>
    <row r="35" spans="5:14" x14ac:dyDescent="0.25">
      <c r="E35" s="63" t="s">
        <v>36</v>
      </c>
      <c r="F35" s="63"/>
      <c r="G35" s="63"/>
      <c r="H35" s="63"/>
      <c r="I35" s="63"/>
      <c r="J35" s="63"/>
      <c r="K35" s="63"/>
      <c r="L35" s="63"/>
      <c r="M35" s="63"/>
      <c r="N35" s="63"/>
    </row>
    <row r="36" spans="5:14" x14ac:dyDescent="0.25">
      <c r="E36" s="64" t="s">
        <v>27</v>
      </c>
      <c r="F36" s="64" t="s">
        <v>26</v>
      </c>
      <c r="G36" s="64" t="s">
        <v>14</v>
      </c>
      <c r="H36" s="64" t="s">
        <v>15</v>
      </c>
      <c r="I36" s="64" t="s">
        <v>29</v>
      </c>
      <c r="J36" s="64" t="s">
        <v>32</v>
      </c>
      <c r="K36" s="64" t="s">
        <v>30</v>
      </c>
      <c r="L36" s="64" t="s">
        <v>31</v>
      </c>
      <c r="M36" s="64" t="s">
        <v>35</v>
      </c>
      <c r="N36" s="21" t="s">
        <v>33</v>
      </c>
    </row>
    <row r="37" spans="5:14" x14ac:dyDescent="0.25">
      <c r="E37" s="65">
        <v>0.39447731755424059</v>
      </c>
      <c r="F37" s="64">
        <v>36.597000000000001</v>
      </c>
      <c r="G37" s="50">
        <v>4.1666666666666664E-2</v>
      </c>
      <c r="H37" s="66">
        <v>1</v>
      </c>
      <c r="I37" s="64">
        <f>E37*F37*H37</f>
        <v>14.436686390532543</v>
      </c>
      <c r="J37" s="64">
        <v>0.71</v>
      </c>
      <c r="K37" s="64">
        <v>227</v>
      </c>
      <c r="L37" s="64">
        <v>0.23</v>
      </c>
      <c r="M37" s="64">
        <f>F37*J37*K37*L37</f>
        <v>1356.6178527000002</v>
      </c>
      <c r="N37" s="22">
        <f>M37+I37</f>
        <v>1371.0545390905327</v>
      </c>
    </row>
    <row r="38" spans="5:14" x14ac:dyDescent="0.25">
      <c r="E38" s="65">
        <v>0.39447731755424059</v>
      </c>
      <c r="F38" s="64">
        <v>36.597000000000001</v>
      </c>
      <c r="G38" s="50">
        <v>8.3333333333333301E-2</v>
      </c>
      <c r="H38" s="66">
        <v>0</v>
      </c>
      <c r="I38" s="64">
        <f t="shared" ref="I38:I60" si="5">E38*F38*H38</f>
        <v>0</v>
      </c>
      <c r="J38" s="64">
        <v>0.71</v>
      </c>
      <c r="K38" s="64">
        <v>227</v>
      </c>
      <c r="L38" s="64">
        <v>0.2</v>
      </c>
      <c r="M38" s="64">
        <f t="shared" ref="M38:M60" si="6">F38*J38*K38*L38</f>
        <v>1179.667698</v>
      </c>
      <c r="N38" s="22">
        <f t="shared" ref="N38:N60" si="7">M38+I38</f>
        <v>1179.667698</v>
      </c>
    </row>
    <row r="39" spans="5:14" x14ac:dyDescent="0.25">
      <c r="E39" s="65">
        <v>0.39447731755424059</v>
      </c>
      <c r="F39" s="64">
        <v>36.597000000000001</v>
      </c>
      <c r="G39" s="50">
        <v>0.125</v>
      </c>
      <c r="H39" s="66">
        <v>-1</v>
      </c>
      <c r="I39" s="64">
        <f t="shared" si="5"/>
        <v>-14.436686390532543</v>
      </c>
      <c r="J39" s="64">
        <v>0.71</v>
      </c>
      <c r="K39" s="64">
        <v>227</v>
      </c>
      <c r="L39" s="64">
        <v>0.18</v>
      </c>
      <c r="M39" s="64">
        <f t="shared" si="6"/>
        <v>1061.7009281999999</v>
      </c>
      <c r="N39" s="22">
        <f t="shared" si="7"/>
        <v>1047.2642418094674</v>
      </c>
    </row>
    <row r="40" spans="5:14" x14ac:dyDescent="0.25">
      <c r="E40" s="65">
        <v>0.39447731755424059</v>
      </c>
      <c r="F40" s="64">
        <v>36.597000000000001</v>
      </c>
      <c r="G40" s="50">
        <v>0.16666666666666699</v>
      </c>
      <c r="H40" s="66">
        <v>-2</v>
      </c>
      <c r="I40" s="64">
        <f t="shared" si="5"/>
        <v>-28.873372781065086</v>
      </c>
      <c r="J40" s="64">
        <v>0.71</v>
      </c>
      <c r="K40" s="64">
        <v>227</v>
      </c>
      <c r="L40" s="64">
        <v>0.16</v>
      </c>
      <c r="M40" s="64">
        <f t="shared" si="6"/>
        <v>943.73415840000007</v>
      </c>
      <c r="N40" s="22">
        <f t="shared" si="7"/>
        <v>914.86078561893498</v>
      </c>
    </row>
    <row r="41" spans="5:14" x14ac:dyDescent="0.25">
      <c r="E41" s="65">
        <v>0.39447731755424059</v>
      </c>
      <c r="F41" s="64">
        <v>36.597000000000001</v>
      </c>
      <c r="G41" s="50">
        <v>0.20833333333333301</v>
      </c>
      <c r="H41" s="66">
        <v>-2</v>
      </c>
      <c r="I41" s="64">
        <f t="shared" si="5"/>
        <v>-28.873372781065086</v>
      </c>
      <c r="J41" s="64">
        <v>0.71</v>
      </c>
      <c r="K41" s="64">
        <v>227</v>
      </c>
      <c r="L41" s="64">
        <v>0.14000000000000001</v>
      </c>
      <c r="M41" s="64">
        <f t="shared" si="6"/>
        <v>825.76738860000012</v>
      </c>
      <c r="N41" s="22">
        <f t="shared" si="7"/>
        <v>796.89401581893503</v>
      </c>
    </row>
    <row r="42" spans="5:14" x14ac:dyDescent="0.25">
      <c r="E42" s="65">
        <v>0.39447731755424059</v>
      </c>
      <c r="F42" s="64">
        <v>36.597000000000001</v>
      </c>
      <c r="G42" s="50">
        <v>0.25</v>
      </c>
      <c r="H42" s="66">
        <v>-2</v>
      </c>
      <c r="I42" s="64">
        <f t="shared" si="5"/>
        <v>-28.873372781065086</v>
      </c>
      <c r="J42" s="64">
        <v>0.71</v>
      </c>
      <c r="K42" s="64">
        <v>227</v>
      </c>
      <c r="L42" s="64">
        <v>0.34</v>
      </c>
      <c r="M42" s="64">
        <f t="shared" si="6"/>
        <v>2005.4350866000002</v>
      </c>
      <c r="N42" s="22">
        <f t="shared" si="7"/>
        <v>1976.561713818935</v>
      </c>
    </row>
    <row r="43" spans="5:14" x14ac:dyDescent="0.25">
      <c r="E43" s="65">
        <v>0.39447731755424059</v>
      </c>
      <c r="F43" s="64">
        <v>36.597000000000001</v>
      </c>
      <c r="G43" s="50">
        <v>0.29166666666666702</v>
      </c>
      <c r="H43" s="66">
        <v>-2</v>
      </c>
      <c r="I43" s="64">
        <f t="shared" si="5"/>
        <v>-28.873372781065086</v>
      </c>
      <c r="J43" s="64">
        <v>0.71</v>
      </c>
      <c r="K43" s="64">
        <v>227</v>
      </c>
      <c r="L43" s="64">
        <v>0.41</v>
      </c>
      <c r="M43" s="64">
        <f t="shared" si="6"/>
        <v>2418.3187809000001</v>
      </c>
      <c r="N43" s="22">
        <f t="shared" si="7"/>
        <v>2389.4454081189351</v>
      </c>
    </row>
    <row r="44" spans="5:14" x14ac:dyDescent="0.25">
      <c r="E44" s="65">
        <v>0.39447731755424059</v>
      </c>
      <c r="F44" s="64">
        <v>36.597000000000001</v>
      </c>
      <c r="G44" s="50">
        <v>0.33333333333333298</v>
      </c>
      <c r="H44" s="66">
        <v>0</v>
      </c>
      <c r="I44" s="64">
        <f t="shared" si="5"/>
        <v>0</v>
      </c>
      <c r="J44" s="64">
        <v>0.71</v>
      </c>
      <c r="K44" s="64">
        <v>227</v>
      </c>
      <c r="L44" s="64">
        <v>0.46</v>
      </c>
      <c r="M44" s="64">
        <f t="shared" si="6"/>
        <v>2713.2357054000004</v>
      </c>
      <c r="N44" s="22">
        <f t="shared" si="7"/>
        <v>2713.2357054000004</v>
      </c>
    </row>
    <row r="45" spans="5:14" x14ac:dyDescent="0.25">
      <c r="E45" s="65">
        <v>0.39447731755424059</v>
      </c>
      <c r="F45" s="64">
        <v>36.597000000000001</v>
      </c>
      <c r="G45" s="50">
        <v>0.375</v>
      </c>
      <c r="H45" s="66">
        <v>2</v>
      </c>
      <c r="I45" s="64">
        <f t="shared" si="5"/>
        <v>28.873372781065086</v>
      </c>
      <c r="J45" s="64">
        <v>0.71</v>
      </c>
      <c r="K45" s="64">
        <v>227</v>
      </c>
      <c r="L45" s="64">
        <v>0.53</v>
      </c>
      <c r="M45" s="64">
        <f t="shared" si="6"/>
        <v>3126.1193997</v>
      </c>
      <c r="N45" s="22">
        <f t="shared" si="7"/>
        <v>3154.992772481065</v>
      </c>
    </row>
    <row r="46" spans="5:14" x14ac:dyDescent="0.25">
      <c r="E46" s="65">
        <v>0.39447731755424059</v>
      </c>
      <c r="F46" s="64">
        <v>36.597000000000001</v>
      </c>
      <c r="G46" s="50">
        <v>0.41666666666666702</v>
      </c>
      <c r="H46" s="66">
        <v>4</v>
      </c>
      <c r="I46" s="64">
        <f t="shared" si="5"/>
        <v>57.746745562130172</v>
      </c>
      <c r="J46" s="64">
        <v>0.71</v>
      </c>
      <c r="K46" s="64">
        <v>227</v>
      </c>
      <c r="L46" s="64">
        <v>0.59</v>
      </c>
      <c r="M46" s="64">
        <f t="shared" si="6"/>
        <v>3480.0197091</v>
      </c>
      <c r="N46" s="22">
        <f t="shared" si="7"/>
        <v>3537.7664546621299</v>
      </c>
    </row>
    <row r="47" spans="5:14" x14ac:dyDescent="0.25">
      <c r="E47" s="65">
        <v>0.39447731755424059</v>
      </c>
      <c r="F47" s="64">
        <v>36.597000000000001</v>
      </c>
      <c r="G47" s="50">
        <v>0.45833333333333298</v>
      </c>
      <c r="H47" s="66">
        <v>7</v>
      </c>
      <c r="I47" s="64">
        <f t="shared" si="5"/>
        <v>101.0568047337278</v>
      </c>
      <c r="J47" s="64">
        <v>0.71</v>
      </c>
      <c r="K47" s="64">
        <v>227</v>
      </c>
      <c r="L47" s="64">
        <v>0.65</v>
      </c>
      <c r="M47" s="64">
        <f t="shared" si="6"/>
        <v>3833.9200185</v>
      </c>
      <c r="N47" s="22">
        <f t="shared" si="7"/>
        <v>3934.9768232337278</v>
      </c>
    </row>
    <row r="48" spans="5:14" x14ac:dyDescent="0.25">
      <c r="E48" s="65">
        <v>0.39447731755424059</v>
      </c>
      <c r="F48" s="64">
        <v>36.597000000000001</v>
      </c>
      <c r="G48" s="50">
        <v>0.5</v>
      </c>
      <c r="H48" s="66">
        <v>9</v>
      </c>
      <c r="I48" s="64">
        <f t="shared" si="5"/>
        <v>129.93017751479289</v>
      </c>
      <c r="J48" s="64">
        <v>0.71</v>
      </c>
      <c r="K48" s="64">
        <v>227</v>
      </c>
      <c r="L48" s="64">
        <v>0.7</v>
      </c>
      <c r="M48" s="64">
        <f t="shared" si="6"/>
        <v>4128.8369430000002</v>
      </c>
      <c r="N48" s="22">
        <f t="shared" si="7"/>
        <v>4258.7671205147935</v>
      </c>
    </row>
    <row r="49" spans="5:14" x14ac:dyDescent="0.25">
      <c r="E49" s="65">
        <v>0.39447731755424059</v>
      </c>
      <c r="F49" s="64">
        <v>36.597000000000001</v>
      </c>
      <c r="G49" s="50">
        <v>0.54166666666666696</v>
      </c>
      <c r="H49" s="66">
        <v>12</v>
      </c>
      <c r="I49" s="64">
        <f t="shared" si="5"/>
        <v>173.24023668639052</v>
      </c>
      <c r="J49" s="64">
        <v>0.71</v>
      </c>
      <c r="K49" s="64">
        <v>227</v>
      </c>
      <c r="L49" s="64">
        <v>0.73</v>
      </c>
      <c r="M49" s="64">
        <f t="shared" si="6"/>
        <v>4305.7870977000002</v>
      </c>
      <c r="N49" s="22">
        <f t="shared" si="7"/>
        <v>4479.027334386391</v>
      </c>
    </row>
    <row r="50" spans="5:14" x14ac:dyDescent="0.25">
      <c r="E50" s="65">
        <v>0.39447731755424059</v>
      </c>
      <c r="F50" s="64">
        <v>36.597000000000001</v>
      </c>
      <c r="G50" s="50">
        <v>0.58333333333333304</v>
      </c>
      <c r="H50" s="66">
        <v>13</v>
      </c>
      <c r="I50" s="64">
        <f t="shared" si="5"/>
        <v>187.67692307692306</v>
      </c>
      <c r="J50" s="64">
        <v>0.71</v>
      </c>
      <c r="K50" s="64">
        <v>227</v>
      </c>
      <c r="L50" s="64">
        <v>0.75</v>
      </c>
      <c r="M50" s="64">
        <f t="shared" si="6"/>
        <v>4423.7538674999996</v>
      </c>
      <c r="N50" s="22">
        <f t="shared" si="7"/>
        <v>4611.4307905769228</v>
      </c>
    </row>
    <row r="51" spans="5:14" x14ac:dyDescent="0.25">
      <c r="E51" s="65">
        <v>0.39447731755424059</v>
      </c>
      <c r="F51" s="64">
        <v>36.597000000000001</v>
      </c>
      <c r="G51" s="50">
        <v>0.625</v>
      </c>
      <c r="H51" s="66">
        <v>14</v>
      </c>
      <c r="I51" s="64">
        <f t="shared" si="5"/>
        <v>202.1136094674556</v>
      </c>
      <c r="J51" s="64">
        <v>0.71</v>
      </c>
      <c r="K51" s="64">
        <v>227</v>
      </c>
      <c r="L51" s="64">
        <v>0.76</v>
      </c>
      <c r="M51" s="64">
        <f t="shared" si="6"/>
        <v>4482.7372524000002</v>
      </c>
      <c r="N51" s="22">
        <f t="shared" si="7"/>
        <v>4684.8508618674559</v>
      </c>
    </row>
    <row r="52" spans="5:14" x14ac:dyDescent="0.25">
      <c r="E52" s="65">
        <v>0.39447731755424059</v>
      </c>
      <c r="F52" s="64">
        <v>36.597000000000001</v>
      </c>
      <c r="G52" s="50">
        <v>0.66666666666666696</v>
      </c>
      <c r="H52" s="66">
        <v>14</v>
      </c>
      <c r="I52" s="64">
        <f t="shared" si="5"/>
        <v>202.1136094674556</v>
      </c>
      <c r="J52" s="64">
        <v>0.71</v>
      </c>
      <c r="K52" s="64">
        <v>227</v>
      </c>
      <c r="L52" s="64">
        <v>0.74</v>
      </c>
      <c r="M52" s="64">
        <f t="shared" si="6"/>
        <v>4364.7704825999999</v>
      </c>
      <c r="N52" s="22">
        <f t="shared" si="7"/>
        <v>4566.8840920674556</v>
      </c>
    </row>
    <row r="53" spans="5:14" x14ac:dyDescent="0.25">
      <c r="E53" s="65">
        <v>0.39447731755424059</v>
      </c>
      <c r="F53" s="64">
        <v>36.597000000000001</v>
      </c>
      <c r="G53" s="50">
        <v>0.70833333333333304</v>
      </c>
      <c r="H53" s="66">
        <v>13</v>
      </c>
      <c r="I53" s="64">
        <f t="shared" si="5"/>
        <v>187.67692307692306</v>
      </c>
      <c r="J53" s="64">
        <v>0.71</v>
      </c>
      <c r="K53" s="64">
        <v>227</v>
      </c>
      <c r="L53" s="64">
        <v>0.75</v>
      </c>
      <c r="M53" s="64">
        <f t="shared" si="6"/>
        <v>4423.7538674999996</v>
      </c>
      <c r="N53" s="22">
        <f t="shared" si="7"/>
        <v>4611.4307905769228</v>
      </c>
    </row>
    <row r="54" spans="5:14" x14ac:dyDescent="0.25">
      <c r="E54" s="65">
        <v>0.39447731755424059</v>
      </c>
      <c r="F54" s="64">
        <v>36.597000000000001</v>
      </c>
      <c r="G54" s="50">
        <v>0.75</v>
      </c>
      <c r="H54" s="66">
        <v>12</v>
      </c>
      <c r="I54" s="64">
        <f t="shared" si="5"/>
        <v>173.24023668639052</v>
      </c>
      <c r="J54" s="64">
        <v>0.71</v>
      </c>
      <c r="K54" s="64">
        <v>227</v>
      </c>
      <c r="L54" s="64">
        <v>0.79</v>
      </c>
      <c r="M54" s="64">
        <f t="shared" si="6"/>
        <v>4659.6874071000002</v>
      </c>
      <c r="N54" s="22">
        <f t="shared" si="7"/>
        <v>4832.9276437863909</v>
      </c>
    </row>
    <row r="55" spans="5:14" x14ac:dyDescent="0.25">
      <c r="E55" s="65">
        <v>0.39447731755424059</v>
      </c>
      <c r="F55" s="64">
        <v>36.597000000000001</v>
      </c>
      <c r="G55" s="50">
        <v>0.79166666666666696</v>
      </c>
      <c r="H55" s="66">
        <v>10</v>
      </c>
      <c r="I55" s="64">
        <f t="shared" si="5"/>
        <v>144.36686390532543</v>
      </c>
      <c r="J55" s="64">
        <v>0.71</v>
      </c>
      <c r="K55" s="64">
        <v>227</v>
      </c>
      <c r="L55" s="64">
        <v>0.61</v>
      </c>
      <c r="M55" s="64">
        <f t="shared" si="6"/>
        <v>3597.9864788999998</v>
      </c>
      <c r="N55" s="22">
        <f t="shared" si="7"/>
        <v>3742.3533428053252</v>
      </c>
    </row>
    <row r="56" spans="5:14" x14ac:dyDescent="0.25">
      <c r="E56" s="65">
        <v>0.39447731755424059</v>
      </c>
      <c r="F56" s="64">
        <v>36.597000000000001</v>
      </c>
      <c r="G56" s="50">
        <v>0.83333333333333304</v>
      </c>
      <c r="H56" s="66">
        <v>8</v>
      </c>
      <c r="I56" s="64">
        <f t="shared" si="5"/>
        <v>115.49349112426034</v>
      </c>
      <c r="J56" s="64">
        <v>0.71</v>
      </c>
      <c r="K56" s="64">
        <v>227</v>
      </c>
      <c r="L56" s="64">
        <v>0.5</v>
      </c>
      <c r="M56" s="64">
        <f t="shared" si="6"/>
        <v>2949.169245</v>
      </c>
      <c r="N56" s="22">
        <f t="shared" si="7"/>
        <v>3064.6627361242604</v>
      </c>
    </row>
    <row r="57" spans="5:14" x14ac:dyDescent="0.25">
      <c r="E57" s="65">
        <v>0.39447731755424059</v>
      </c>
      <c r="F57" s="64">
        <v>36.597000000000001</v>
      </c>
      <c r="G57" s="50">
        <v>0.875</v>
      </c>
      <c r="H57" s="66">
        <v>6</v>
      </c>
      <c r="I57" s="64">
        <f t="shared" si="5"/>
        <v>86.620118343195259</v>
      </c>
      <c r="J57" s="64">
        <v>0.71</v>
      </c>
      <c r="K57" s="64">
        <v>227</v>
      </c>
      <c r="L57" s="64">
        <v>0.42</v>
      </c>
      <c r="M57" s="64">
        <f t="shared" si="6"/>
        <v>2477.3021657999998</v>
      </c>
      <c r="N57" s="22">
        <f t="shared" si="7"/>
        <v>2563.9222841431952</v>
      </c>
    </row>
    <row r="58" spans="5:14" x14ac:dyDescent="0.25">
      <c r="E58" s="65">
        <v>0.39447731755424059</v>
      </c>
      <c r="F58" s="64">
        <v>36.597000000000001</v>
      </c>
      <c r="G58" s="50">
        <v>0.91666666666666696</v>
      </c>
      <c r="H58" s="66">
        <v>4</v>
      </c>
      <c r="I58" s="64">
        <f t="shared" si="5"/>
        <v>57.746745562130172</v>
      </c>
      <c r="J58" s="64">
        <v>0.71</v>
      </c>
      <c r="K58" s="64">
        <v>227</v>
      </c>
      <c r="L58" s="64">
        <v>0.36</v>
      </c>
      <c r="M58" s="64">
        <f t="shared" si="6"/>
        <v>2123.4018563999998</v>
      </c>
      <c r="N58" s="22">
        <f t="shared" si="7"/>
        <v>2181.1486019621298</v>
      </c>
    </row>
    <row r="59" spans="5:14" x14ac:dyDescent="0.25">
      <c r="E59" s="65">
        <v>0.39447731755424059</v>
      </c>
      <c r="F59" s="64">
        <v>36.597000000000001</v>
      </c>
      <c r="G59" s="50">
        <v>0.95833333333333304</v>
      </c>
      <c r="H59" s="66">
        <v>3</v>
      </c>
      <c r="I59" s="64">
        <f t="shared" si="5"/>
        <v>43.310059171597629</v>
      </c>
      <c r="J59" s="64">
        <v>0.71</v>
      </c>
      <c r="K59" s="64">
        <v>227</v>
      </c>
      <c r="L59" s="64">
        <v>0.31</v>
      </c>
      <c r="M59" s="64">
        <f t="shared" si="6"/>
        <v>1828.4849319</v>
      </c>
      <c r="N59" s="22">
        <f t="shared" si="7"/>
        <v>1871.7949910715977</v>
      </c>
    </row>
    <row r="60" spans="5:14" x14ac:dyDescent="0.25">
      <c r="E60" s="65">
        <v>0.39447731755424059</v>
      </c>
      <c r="F60" s="64">
        <v>36.597000000000001</v>
      </c>
      <c r="G60" s="50">
        <v>1</v>
      </c>
      <c r="H60" s="66">
        <v>2</v>
      </c>
      <c r="I60" s="64">
        <f t="shared" si="5"/>
        <v>28.873372781065086</v>
      </c>
      <c r="J60" s="64">
        <v>0.71</v>
      </c>
      <c r="K60" s="64">
        <v>227</v>
      </c>
      <c r="L60" s="64">
        <v>0.27</v>
      </c>
      <c r="M60" s="64">
        <f t="shared" si="6"/>
        <v>1592.5513923000001</v>
      </c>
      <c r="N60" s="22">
        <f t="shared" si="7"/>
        <v>1621.4247650810653</v>
      </c>
    </row>
    <row r="63" spans="5:14" x14ac:dyDescent="0.25">
      <c r="E63" s="63" t="s">
        <v>28</v>
      </c>
      <c r="F63" s="63"/>
      <c r="G63" s="63"/>
      <c r="H63" s="63"/>
      <c r="I63" s="63"/>
      <c r="J63" s="63"/>
      <c r="K63" s="63"/>
      <c r="L63" s="63"/>
      <c r="M63" s="63"/>
      <c r="N63" s="63"/>
    </row>
    <row r="64" spans="5:14" x14ac:dyDescent="0.25">
      <c r="E64" s="64" t="s">
        <v>27</v>
      </c>
      <c r="F64" s="64" t="s">
        <v>26</v>
      </c>
      <c r="G64" s="64" t="s">
        <v>14</v>
      </c>
      <c r="H64" s="64" t="s">
        <v>15</v>
      </c>
      <c r="I64" s="64" t="s">
        <v>29</v>
      </c>
      <c r="J64" s="64" t="s">
        <v>32</v>
      </c>
      <c r="K64" s="64" t="s">
        <v>30</v>
      </c>
      <c r="L64" s="64" t="s">
        <v>31</v>
      </c>
      <c r="M64" s="64" t="s">
        <v>35</v>
      </c>
      <c r="N64" s="21" t="s">
        <v>33</v>
      </c>
    </row>
    <row r="65" spans="5:14" x14ac:dyDescent="0.25">
      <c r="E65" s="65">
        <v>0.39447731755424059</v>
      </c>
      <c r="F65" s="64">
        <v>21.527999999999999</v>
      </c>
      <c r="G65" s="50">
        <v>4.1666666666666664E-2</v>
      </c>
      <c r="H65" s="66">
        <v>1</v>
      </c>
      <c r="I65" s="64">
        <f>E65*F65*H65</f>
        <v>8.4923076923076906</v>
      </c>
      <c r="J65" s="64">
        <v>0.71</v>
      </c>
      <c r="K65" s="64">
        <v>40</v>
      </c>
      <c r="L65" s="64">
        <v>0.23</v>
      </c>
      <c r="M65" s="64">
        <f>F65*J65*K65*L65</f>
        <v>140.62089599999999</v>
      </c>
      <c r="N65" s="22">
        <f>M65+I65</f>
        <v>149.11320369230768</v>
      </c>
    </row>
    <row r="66" spans="5:14" x14ac:dyDescent="0.25">
      <c r="E66" s="65">
        <v>0.39447731755424059</v>
      </c>
      <c r="F66" s="64">
        <v>21.527999999999999</v>
      </c>
      <c r="G66" s="50">
        <v>8.3333333333333301E-2</v>
      </c>
      <c r="H66" s="66">
        <v>0</v>
      </c>
      <c r="I66" s="64">
        <f t="shared" ref="I66:I88" si="8">E66*F66*H66</f>
        <v>0</v>
      </c>
      <c r="J66" s="64">
        <v>0.71</v>
      </c>
      <c r="K66" s="64">
        <v>40</v>
      </c>
      <c r="L66" s="64">
        <v>0.2</v>
      </c>
      <c r="M66" s="64">
        <f t="shared" ref="M66:M88" si="9">F66*J66*K66*L66</f>
        <v>122.27903999999999</v>
      </c>
      <c r="N66" s="22">
        <f t="shared" ref="N66:N88" si="10">M66+I66</f>
        <v>122.27903999999999</v>
      </c>
    </row>
    <row r="67" spans="5:14" x14ac:dyDescent="0.25">
      <c r="E67" s="65">
        <v>0.39447731755424059</v>
      </c>
      <c r="F67" s="64">
        <v>21.527999999999999</v>
      </c>
      <c r="G67" s="50">
        <v>0.125</v>
      </c>
      <c r="H67" s="66">
        <v>-1</v>
      </c>
      <c r="I67" s="64">
        <f t="shared" si="8"/>
        <v>-8.4923076923076906</v>
      </c>
      <c r="J67" s="64">
        <v>0.71</v>
      </c>
      <c r="K67" s="64">
        <v>40</v>
      </c>
      <c r="L67" s="64">
        <v>0.18</v>
      </c>
      <c r="M67" s="64">
        <f t="shared" si="9"/>
        <v>110.05113599999999</v>
      </c>
      <c r="N67" s="22">
        <f t="shared" si="10"/>
        <v>101.55882830769229</v>
      </c>
    </row>
    <row r="68" spans="5:14" x14ac:dyDescent="0.25">
      <c r="E68" s="65">
        <v>0.39447731755424059</v>
      </c>
      <c r="F68" s="64">
        <v>21.527999999999999</v>
      </c>
      <c r="G68" s="50">
        <v>0.16666666666666699</v>
      </c>
      <c r="H68" s="66">
        <v>-2</v>
      </c>
      <c r="I68" s="64">
        <f t="shared" si="8"/>
        <v>-16.984615384615381</v>
      </c>
      <c r="J68" s="64">
        <v>0.71</v>
      </c>
      <c r="K68" s="64">
        <v>40</v>
      </c>
      <c r="L68" s="64">
        <v>0.16</v>
      </c>
      <c r="M68" s="64">
        <f t="shared" si="9"/>
        <v>97.82323199999999</v>
      </c>
      <c r="N68" s="22">
        <f t="shared" si="10"/>
        <v>80.838616615384609</v>
      </c>
    </row>
    <row r="69" spans="5:14" x14ac:dyDescent="0.25">
      <c r="E69" s="65">
        <v>0.39447731755424059</v>
      </c>
      <c r="F69" s="64">
        <v>21.527999999999999</v>
      </c>
      <c r="G69" s="50">
        <v>0.20833333333333301</v>
      </c>
      <c r="H69" s="66">
        <v>-2</v>
      </c>
      <c r="I69" s="64">
        <f t="shared" si="8"/>
        <v>-16.984615384615381</v>
      </c>
      <c r="J69" s="64">
        <v>0.71</v>
      </c>
      <c r="K69" s="64">
        <v>40</v>
      </c>
      <c r="L69" s="64">
        <v>0.14000000000000001</v>
      </c>
      <c r="M69" s="64">
        <f t="shared" si="9"/>
        <v>85.595327999999995</v>
      </c>
      <c r="N69" s="22">
        <f t="shared" si="10"/>
        <v>68.610712615384614</v>
      </c>
    </row>
    <row r="70" spans="5:14" x14ac:dyDescent="0.25">
      <c r="E70" s="65">
        <v>0.39447731755424059</v>
      </c>
      <c r="F70" s="64">
        <v>21.527999999999999</v>
      </c>
      <c r="G70" s="50">
        <v>0.25</v>
      </c>
      <c r="H70" s="66">
        <v>-2</v>
      </c>
      <c r="I70" s="64">
        <f t="shared" si="8"/>
        <v>-16.984615384615381</v>
      </c>
      <c r="J70" s="64">
        <v>0.71</v>
      </c>
      <c r="K70" s="64">
        <v>40</v>
      </c>
      <c r="L70" s="64">
        <v>0.34</v>
      </c>
      <c r="M70" s="64">
        <f t="shared" si="9"/>
        <v>207.874368</v>
      </c>
      <c r="N70" s="22">
        <f t="shared" si="10"/>
        <v>190.88975261538462</v>
      </c>
    </row>
    <row r="71" spans="5:14" x14ac:dyDescent="0.25">
      <c r="E71" s="65">
        <v>0.39447731755424059</v>
      </c>
      <c r="F71" s="64">
        <v>21.527999999999999</v>
      </c>
      <c r="G71" s="50">
        <v>0.29166666666666702</v>
      </c>
      <c r="H71" s="66">
        <v>-2</v>
      </c>
      <c r="I71" s="64">
        <f t="shared" si="8"/>
        <v>-16.984615384615381</v>
      </c>
      <c r="J71" s="64">
        <v>0.71</v>
      </c>
      <c r="K71" s="64">
        <v>40</v>
      </c>
      <c r="L71" s="64">
        <v>0.41</v>
      </c>
      <c r="M71" s="64">
        <f t="shared" si="9"/>
        <v>250.67203199999994</v>
      </c>
      <c r="N71" s="22">
        <f t="shared" si="10"/>
        <v>233.68741661538456</v>
      </c>
    </row>
    <row r="72" spans="5:14" x14ac:dyDescent="0.25">
      <c r="E72" s="65">
        <v>0.39447731755424059</v>
      </c>
      <c r="F72" s="64">
        <v>21.527999999999999</v>
      </c>
      <c r="G72" s="50">
        <v>0.33333333333333298</v>
      </c>
      <c r="H72" s="66">
        <v>0</v>
      </c>
      <c r="I72" s="64">
        <f t="shared" si="8"/>
        <v>0</v>
      </c>
      <c r="J72" s="64">
        <v>0.71</v>
      </c>
      <c r="K72" s="64">
        <v>40</v>
      </c>
      <c r="L72" s="64">
        <v>0.46</v>
      </c>
      <c r="M72" s="64">
        <f t="shared" si="9"/>
        <v>281.24179199999998</v>
      </c>
      <c r="N72" s="22">
        <f t="shared" si="10"/>
        <v>281.24179199999998</v>
      </c>
    </row>
    <row r="73" spans="5:14" x14ac:dyDescent="0.25">
      <c r="E73" s="65">
        <v>0.39447731755424059</v>
      </c>
      <c r="F73" s="64">
        <v>21.527999999999999</v>
      </c>
      <c r="G73" s="50">
        <v>0.375</v>
      </c>
      <c r="H73" s="66">
        <v>2</v>
      </c>
      <c r="I73" s="64">
        <f t="shared" si="8"/>
        <v>16.984615384615381</v>
      </c>
      <c r="J73" s="64">
        <v>0.71</v>
      </c>
      <c r="K73" s="64">
        <v>40</v>
      </c>
      <c r="L73" s="64">
        <v>0.53</v>
      </c>
      <c r="M73" s="64">
        <f t="shared" si="9"/>
        <v>324.03945599999997</v>
      </c>
      <c r="N73" s="22">
        <f t="shared" si="10"/>
        <v>341.02407138461535</v>
      </c>
    </row>
    <row r="74" spans="5:14" x14ac:dyDescent="0.25">
      <c r="E74" s="65">
        <v>0.39447731755424059</v>
      </c>
      <c r="F74" s="64">
        <v>21.527999999999999</v>
      </c>
      <c r="G74" s="50">
        <v>0.41666666666666702</v>
      </c>
      <c r="H74" s="66">
        <v>4</v>
      </c>
      <c r="I74" s="64">
        <f t="shared" si="8"/>
        <v>33.969230769230762</v>
      </c>
      <c r="J74" s="64">
        <v>0.71</v>
      </c>
      <c r="K74" s="64">
        <v>40</v>
      </c>
      <c r="L74" s="64">
        <v>0.59</v>
      </c>
      <c r="M74" s="64">
        <f t="shared" si="9"/>
        <v>360.72316799999993</v>
      </c>
      <c r="N74" s="22">
        <f t="shared" si="10"/>
        <v>394.69239876923069</v>
      </c>
    </row>
    <row r="75" spans="5:14" x14ac:dyDescent="0.25">
      <c r="E75" s="65">
        <v>0.39447731755424059</v>
      </c>
      <c r="F75" s="64">
        <v>21.527999999999999</v>
      </c>
      <c r="G75" s="50">
        <v>0.45833333333333298</v>
      </c>
      <c r="H75" s="66">
        <v>7</v>
      </c>
      <c r="I75" s="64">
        <f t="shared" si="8"/>
        <v>59.446153846153834</v>
      </c>
      <c r="J75" s="64">
        <v>0.71</v>
      </c>
      <c r="K75" s="64">
        <v>40</v>
      </c>
      <c r="L75" s="64">
        <v>0.65</v>
      </c>
      <c r="M75" s="64">
        <f t="shared" si="9"/>
        <v>397.40687999999994</v>
      </c>
      <c r="N75" s="22">
        <f t="shared" si="10"/>
        <v>456.85303384615378</v>
      </c>
    </row>
    <row r="76" spans="5:14" x14ac:dyDescent="0.25">
      <c r="E76" s="65">
        <v>0.39447731755424059</v>
      </c>
      <c r="F76" s="64">
        <v>21.527999999999999</v>
      </c>
      <c r="G76" s="50">
        <v>0.5</v>
      </c>
      <c r="H76" s="66">
        <v>9</v>
      </c>
      <c r="I76" s="64">
        <f t="shared" si="8"/>
        <v>76.430769230769215</v>
      </c>
      <c r="J76" s="64">
        <v>0.71</v>
      </c>
      <c r="K76" s="64">
        <v>40</v>
      </c>
      <c r="L76" s="64">
        <v>0.7</v>
      </c>
      <c r="M76" s="64">
        <f t="shared" si="9"/>
        <v>427.97663999999992</v>
      </c>
      <c r="N76" s="22">
        <f t="shared" si="10"/>
        <v>504.40740923076913</v>
      </c>
    </row>
    <row r="77" spans="5:14" x14ac:dyDescent="0.25">
      <c r="E77" s="65">
        <v>0.39447731755424059</v>
      </c>
      <c r="F77" s="64">
        <v>21.527999999999999</v>
      </c>
      <c r="G77" s="50">
        <v>0.54166666666666696</v>
      </c>
      <c r="H77" s="66">
        <v>12</v>
      </c>
      <c r="I77" s="64">
        <f t="shared" si="8"/>
        <v>101.90769230769229</v>
      </c>
      <c r="J77" s="64">
        <v>0.71</v>
      </c>
      <c r="K77" s="64">
        <v>40</v>
      </c>
      <c r="L77" s="64">
        <v>0.73</v>
      </c>
      <c r="M77" s="64">
        <f t="shared" si="9"/>
        <v>446.31849599999993</v>
      </c>
      <c r="N77" s="22">
        <f t="shared" si="10"/>
        <v>548.22618830769215</v>
      </c>
    </row>
    <row r="78" spans="5:14" x14ac:dyDescent="0.25">
      <c r="E78" s="65">
        <v>0.39447731755424059</v>
      </c>
      <c r="F78" s="64">
        <v>21.527999999999999</v>
      </c>
      <c r="G78" s="50">
        <v>0.58333333333333304</v>
      </c>
      <c r="H78" s="66">
        <v>13</v>
      </c>
      <c r="I78" s="64">
        <f t="shared" si="8"/>
        <v>110.39999999999998</v>
      </c>
      <c r="J78" s="64">
        <v>0.71</v>
      </c>
      <c r="K78" s="64">
        <v>40</v>
      </c>
      <c r="L78" s="64">
        <v>0.75</v>
      </c>
      <c r="M78" s="64">
        <f t="shared" si="9"/>
        <v>458.54639999999995</v>
      </c>
      <c r="N78" s="22">
        <f t="shared" si="10"/>
        <v>568.94639999999993</v>
      </c>
    </row>
    <row r="79" spans="5:14" x14ac:dyDescent="0.25">
      <c r="E79" s="65">
        <v>0.39447731755424059</v>
      </c>
      <c r="F79" s="64">
        <v>21.527999999999999</v>
      </c>
      <c r="G79" s="50">
        <v>0.625</v>
      </c>
      <c r="H79" s="66">
        <v>14</v>
      </c>
      <c r="I79" s="64">
        <f t="shared" si="8"/>
        <v>118.89230769230767</v>
      </c>
      <c r="J79" s="64">
        <v>0.71</v>
      </c>
      <c r="K79" s="64">
        <v>40</v>
      </c>
      <c r="L79" s="64">
        <v>0.76</v>
      </c>
      <c r="M79" s="64">
        <f t="shared" si="9"/>
        <v>464.66035199999993</v>
      </c>
      <c r="N79" s="22">
        <f t="shared" si="10"/>
        <v>583.55265969230754</v>
      </c>
    </row>
    <row r="80" spans="5:14" x14ac:dyDescent="0.25">
      <c r="E80" s="65">
        <v>0.39447731755424059</v>
      </c>
      <c r="F80" s="64">
        <v>21.527999999999999</v>
      </c>
      <c r="G80" s="50">
        <v>0.66666666666666696</v>
      </c>
      <c r="H80" s="66">
        <v>14</v>
      </c>
      <c r="I80" s="64">
        <f t="shared" si="8"/>
        <v>118.89230769230767</v>
      </c>
      <c r="J80" s="64">
        <v>0.71</v>
      </c>
      <c r="K80" s="64">
        <v>40</v>
      </c>
      <c r="L80" s="64">
        <v>0.74</v>
      </c>
      <c r="M80" s="64">
        <f t="shared" si="9"/>
        <v>452.43244799999997</v>
      </c>
      <c r="N80" s="22">
        <f t="shared" si="10"/>
        <v>571.32475569230769</v>
      </c>
    </row>
    <row r="81" spans="5:14" x14ac:dyDescent="0.25">
      <c r="E81" s="65">
        <v>0.39447731755424059</v>
      </c>
      <c r="F81" s="64">
        <v>21.527999999999999</v>
      </c>
      <c r="G81" s="50">
        <v>0.70833333333333304</v>
      </c>
      <c r="H81" s="66">
        <v>13</v>
      </c>
      <c r="I81" s="64">
        <f t="shared" si="8"/>
        <v>110.39999999999998</v>
      </c>
      <c r="J81" s="64">
        <v>0.71</v>
      </c>
      <c r="K81" s="64">
        <v>40</v>
      </c>
      <c r="L81" s="64">
        <v>0.75</v>
      </c>
      <c r="M81" s="64">
        <f t="shared" si="9"/>
        <v>458.54639999999995</v>
      </c>
      <c r="N81" s="22">
        <f t="shared" si="10"/>
        <v>568.94639999999993</v>
      </c>
    </row>
    <row r="82" spans="5:14" x14ac:dyDescent="0.25">
      <c r="E82" s="65">
        <v>0.39447731755424059</v>
      </c>
      <c r="F82" s="64">
        <v>21.527999999999999</v>
      </c>
      <c r="G82" s="50">
        <v>0.75</v>
      </c>
      <c r="H82" s="66">
        <v>12</v>
      </c>
      <c r="I82" s="64">
        <f t="shared" si="8"/>
        <v>101.90769230769229</v>
      </c>
      <c r="J82" s="64">
        <v>0.71</v>
      </c>
      <c r="K82" s="64">
        <v>40</v>
      </c>
      <c r="L82" s="64">
        <v>0.79</v>
      </c>
      <c r="M82" s="64">
        <f t="shared" si="9"/>
        <v>483.002208</v>
      </c>
      <c r="N82" s="22">
        <f t="shared" si="10"/>
        <v>584.90990030769228</v>
      </c>
    </row>
    <row r="83" spans="5:14" x14ac:dyDescent="0.25">
      <c r="E83" s="65">
        <v>0.39447731755424059</v>
      </c>
      <c r="F83" s="64">
        <v>21.527999999999999</v>
      </c>
      <c r="G83" s="50">
        <v>0.79166666666666696</v>
      </c>
      <c r="H83" s="66">
        <v>10</v>
      </c>
      <c r="I83" s="64">
        <f t="shared" si="8"/>
        <v>84.923076923076906</v>
      </c>
      <c r="J83" s="64">
        <v>0.71</v>
      </c>
      <c r="K83" s="64">
        <v>40</v>
      </c>
      <c r="L83" s="64">
        <v>0.61</v>
      </c>
      <c r="M83" s="64">
        <f t="shared" si="9"/>
        <v>372.95107199999995</v>
      </c>
      <c r="N83" s="22">
        <f t="shared" si="10"/>
        <v>457.87414892307686</v>
      </c>
    </row>
    <row r="84" spans="5:14" x14ac:dyDescent="0.25">
      <c r="E84" s="65">
        <v>0.39447731755424059</v>
      </c>
      <c r="F84" s="64">
        <v>21.527999999999999</v>
      </c>
      <c r="G84" s="50">
        <v>0.83333333333333304</v>
      </c>
      <c r="H84" s="66">
        <v>8</v>
      </c>
      <c r="I84" s="64">
        <f t="shared" si="8"/>
        <v>67.938461538461524</v>
      </c>
      <c r="J84" s="64">
        <v>0.71</v>
      </c>
      <c r="K84" s="64">
        <v>40</v>
      </c>
      <c r="L84" s="64">
        <v>0.5</v>
      </c>
      <c r="M84" s="64">
        <f t="shared" si="9"/>
        <v>305.69759999999997</v>
      </c>
      <c r="N84" s="22">
        <f t="shared" si="10"/>
        <v>373.63606153846149</v>
      </c>
    </row>
    <row r="85" spans="5:14" x14ac:dyDescent="0.25">
      <c r="E85" s="65">
        <v>0.39447731755424059</v>
      </c>
      <c r="F85" s="64">
        <v>21.527999999999999</v>
      </c>
      <c r="G85" s="50">
        <v>0.875</v>
      </c>
      <c r="H85" s="66">
        <v>6</v>
      </c>
      <c r="I85" s="64">
        <f t="shared" si="8"/>
        <v>50.953846153846143</v>
      </c>
      <c r="J85" s="64">
        <v>0.71</v>
      </c>
      <c r="K85" s="64">
        <v>40</v>
      </c>
      <c r="L85" s="64">
        <v>0.42</v>
      </c>
      <c r="M85" s="64">
        <f t="shared" si="9"/>
        <v>256.78598399999998</v>
      </c>
      <c r="N85" s="22">
        <f t="shared" si="10"/>
        <v>307.73983015384613</v>
      </c>
    </row>
    <row r="86" spans="5:14" x14ac:dyDescent="0.25">
      <c r="E86" s="65">
        <v>0.39447731755424059</v>
      </c>
      <c r="F86" s="64">
        <v>21.527999999999999</v>
      </c>
      <c r="G86" s="50">
        <v>0.91666666666666696</v>
      </c>
      <c r="H86" s="66">
        <v>4</v>
      </c>
      <c r="I86" s="64">
        <f t="shared" si="8"/>
        <v>33.969230769230762</v>
      </c>
      <c r="J86" s="64">
        <v>0.71</v>
      </c>
      <c r="K86" s="64">
        <v>40</v>
      </c>
      <c r="L86" s="64">
        <v>0.36</v>
      </c>
      <c r="M86" s="64">
        <f t="shared" si="9"/>
        <v>220.10227199999997</v>
      </c>
      <c r="N86" s="22">
        <f t="shared" si="10"/>
        <v>254.07150276923073</v>
      </c>
    </row>
    <row r="87" spans="5:14" x14ac:dyDescent="0.25">
      <c r="E87" s="65">
        <v>0.39447731755424059</v>
      </c>
      <c r="F87" s="64">
        <v>21.527999999999999</v>
      </c>
      <c r="G87" s="50">
        <v>0.95833333333333304</v>
      </c>
      <c r="H87" s="66">
        <v>3</v>
      </c>
      <c r="I87" s="64">
        <f t="shared" si="8"/>
        <v>25.476923076923072</v>
      </c>
      <c r="J87" s="64">
        <v>0.71</v>
      </c>
      <c r="K87" s="64">
        <v>40</v>
      </c>
      <c r="L87" s="64">
        <v>0.31</v>
      </c>
      <c r="M87" s="64">
        <f t="shared" si="9"/>
        <v>189.53251199999997</v>
      </c>
      <c r="N87" s="22">
        <f t="shared" si="10"/>
        <v>215.00943507692304</v>
      </c>
    </row>
    <row r="88" spans="5:14" x14ac:dyDescent="0.25">
      <c r="E88" s="65">
        <v>0.39447731755424059</v>
      </c>
      <c r="F88" s="64">
        <v>21.527999999999999</v>
      </c>
      <c r="G88" s="50">
        <v>1</v>
      </c>
      <c r="H88" s="66">
        <v>2</v>
      </c>
      <c r="I88" s="64">
        <f t="shared" si="8"/>
        <v>16.984615384615381</v>
      </c>
      <c r="J88" s="64">
        <v>0.71</v>
      </c>
      <c r="K88" s="64">
        <v>40</v>
      </c>
      <c r="L88" s="64">
        <v>0.27</v>
      </c>
      <c r="M88" s="64">
        <f t="shared" si="9"/>
        <v>165.07670400000001</v>
      </c>
      <c r="N88" s="22">
        <f t="shared" si="10"/>
        <v>182.06131938461539</v>
      </c>
    </row>
  </sheetData>
  <sheetProtection algorithmName="SHA-512" hashValue="FZnIe7jt9MwU6B2WPnAsM3QoA6EyLREsCPsLlve1eeESTPhjBFeE1tLzqb030P4t6HAEynmxkzuiKPoaI85gfQ==" saltValue="K5kjGUWPt4vMYyNEnjK8VQ==" spinCount="100000" sheet="1" objects="1" scenarios="1"/>
  <mergeCells count="3">
    <mergeCell ref="E63:N63"/>
    <mergeCell ref="E35:N35"/>
    <mergeCell ref="E7:N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89"/>
  <sheetViews>
    <sheetView topLeftCell="J1" zoomScaleNormal="100" workbookViewId="0">
      <selection activeCell="J1" sqref="A1:XFD1048576"/>
    </sheetView>
  </sheetViews>
  <sheetFormatPr baseColWidth="10" defaultRowHeight="15" x14ac:dyDescent="0.25"/>
  <cols>
    <col min="1" max="1" width="33" style="1" bestFit="1" customWidth="1"/>
    <col min="2" max="3" width="11.42578125" style="1"/>
    <col min="4" max="4" width="3.28515625" style="1" bestFit="1" customWidth="1"/>
    <col min="5" max="5" width="12" style="1" bestFit="1" customWidth="1"/>
    <col min="6" max="6" width="7.5703125" style="1" bestFit="1" customWidth="1"/>
    <col min="7" max="7" width="6.140625" style="1" bestFit="1" customWidth="1"/>
    <col min="8" max="8" width="5.28515625" style="1" bestFit="1" customWidth="1"/>
    <col min="9" max="9" width="6.28515625" style="1" bestFit="1" customWidth="1"/>
    <col min="10" max="10" width="5.5703125" style="1" bestFit="1" customWidth="1"/>
    <col min="11" max="11" width="6.5703125" style="1" bestFit="1" customWidth="1"/>
    <col min="12" max="12" width="3" style="1" bestFit="1" customWidth="1"/>
    <col min="13" max="13" width="8.7109375" style="1" bestFit="1" customWidth="1"/>
    <col min="14" max="14" width="8.5703125" style="1" bestFit="1" customWidth="1"/>
    <col min="15" max="15" width="6.28515625" style="1" bestFit="1" customWidth="1"/>
    <col min="16" max="16" width="5.5703125" style="1" bestFit="1" customWidth="1"/>
    <col min="17" max="17" width="6.5703125" style="1" bestFit="1" customWidth="1"/>
    <col min="18" max="18" width="3" style="1" bestFit="1" customWidth="1"/>
    <col min="19" max="19" width="8.7109375" style="1" bestFit="1" customWidth="1"/>
    <col min="20" max="20" width="8.5703125" style="1" bestFit="1" customWidth="1"/>
    <col min="21" max="21" width="6.28515625" style="1" bestFit="1" customWidth="1"/>
    <col min="22" max="22" width="5.5703125" style="1" bestFit="1" customWidth="1"/>
    <col min="23" max="23" width="6.5703125" style="1" bestFit="1" customWidth="1"/>
    <col min="24" max="24" width="3" style="1" bestFit="1" customWidth="1"/>
    <col min="25" max="25" width="8.7109375" style="1" bestFit="1" customWidth="1"/>
    <col min="26" max="26" width="8.5703125" style="1" bestFit="1" customWidth="1"/>
    <col min="27" max="27" width="6.28515625" style="1" bestFit="1" customWidth="1"/>
    <col min="28" max="28" width="5.5703125" style="1" bestFit="1" customWidth="1"/>
    <col min="29" max="29" width="6.5703125" style="1" bestFit="1" customWidth="1"/>
    <col min="30" max="30" width="3" style="1" bestFit="1" customWidth="1"/>
    <col min="31" max="31" width="8.7109375" style="1" bestFit="1" customWidth="1"/>
    <col min="32" max="32" width="8.5703125" style="1" bestFit="1" customWidth="1"/>
    <col min="33" max="33" width="6.28515625" style="1" bestFit="1" customWidth="1"/>
    <col min="34" max="34" width="5.5703125" style="1" bestFit="1" customWidth="1"/>
    <col min="35" max="35" width="6.5703125" style="1" bestFit="1" customWidth="1"/>
    <col min="36" max="36" width="3" style="1" bestFit="1" customWidth="1"/>
    <col min="37" max="37" width="8.7109375" style="1" bestFit="1" customWidth="1"/>
    <col min="38" max="38" width="8.5703125" style="1" bestFit="1" customWidth="1"/>
    <col min="39" max="16384" width="11.42578125" style="1"/>
  </cols>
  <sheetData>
    <row r="1" spans="1:38" x14ac:dyDescent="0.25">
      <c r="A1" s="30" t="s">
        <v>8</v>
      </c>
      <c r="B1" s="30" t="s">
        <v>9</v>
      </c>
      <c r="C1" s="32"/>
    </row>
    <row r="2" spans="1:38" x14ac:dyDescent="0.25">
      <c r="A2" s="30" t="s">
        <v>56</v>
      </c>
      <c r="B2" s="30">
        <v>0.92</v>
      </c>
      <c r="C2" s="32"/>
      <c r="M2" s="33"/>
      <c r="N2" s="33"/>
      <c r="O2" s="33"/>
      <c r="P2" s="33"/>
      <c r="Q2" s="33"/>
    </row>
    <row r="3" spans="1:38" x14ac:dyDescent="0.25">
      <c r="A3" s="30" t="s">
        <v>58</v>
      </c>
      <c r="B3" s="30">
        <v>2.0299999999999998</v>
      </c>
      <c r="C3" s="32"/>
    </row>
    <row r="4" spans="1:38" x14ac:dyDescent="0.25">
      <c r="A4" s="30" t="s">
        <v>57</v>
      </c>
      <c r="B4" s="30">
        <v>0.99</v>
      </c>
      <c r="C4" s="32"/>
    </row>
    <row r="5" spans="1:38" x14ac:dyDescent="0.25">
      <c r="A5" s="34" t="s">
        <v>12</v>
      </c>
      <c r="B5" s="34">
        <f>SUM(B2:B4)</f>
        <v>3.9399999999999995</v>
      </c>
      <c r="C5" s="35"/>
      <c r="D5" s="36" t="s">
        <v>13</v>
      </c>
      <c r="E5" s="37">
        <f>1/B5</f>
        <v>0.25380710659898481</v>
      </c>
    </row>
    <row r="7" spans="1:38" x14ac:dyDescent="0.25">
      <c r="E7" s="38" t="s">
        <v>23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9"/>
    </row>
    <row r="8" spans="1:38" x14ac:dyDescent="0.25">
      <c r="E8" s="30"/>
      <c r="F8" s="30"/>
      <c r="G8" s="30"/>
      <c r="H8" s="30"/>
      <c r="I8" s="40" t="s">
        <v>0</v>
      </c>
      <c r="J8" s="41"/>
      <c r="K8" s="41"/>
      <c r="L8" s="41"/>
      <c r="M8" s="41"/>
      <c r="N8" s="42"/>
      <c r="O8" s="43" t="s">
        <v>1</v>
      </c>
      <c r="P8" s="44"/>
      <c r="Q8" s="44"/>
      <c r="R8" s="44"/>
      <c r="S8" s="44"/>
      <c r="T8" s="45"/>
      <c r="U8" s="40" t="s">
        <v>2</v>
      </c>
      <c r="V8" s="41"/>
      <c r="W8" s="41"/>
      <c r="X8" s="41"/>
      <c r="Y8" s="41"/>
      <c r="Z8" s="42"/>
      <c r="AA8" s="43" t="s">
        <v>3</v>
      </c>
      <c r="AB8" s="44"/>
      <c r="AC8" s="44"/>
      <c r="AD8" s="44"/>
      <c r="AE8" s="44"/>
      <c r="AF8" s="45"/>
      <c r="AG8" s="40" t="s">
        <v>4</v>
      </c>
      <c r="AH8" s="41"/>
      <c r="AI8" s="41"/>
      <c r="AJ8" s="41"/>
      <c r="AK8" s="41"/>
      <c r="AL8" s="42"/>
    </row>
    <row r="9" spans="1:38" x14ac:dyDescent="0.25">
      <c r="E9" s="30" t="s">
        <v>27</v>
      </c>
      <c r="F9" s="30" t="s">
        <v>26</v>
      </c>
      <c r="G9" s="30" t="s">
        <v>14</v>
      </c>
      <c r="H9" s="30" t="s">
        <v>15</v>
      </c>
      <c r="I9" s="46" t="s">
        <v>16</v>
      </c>
      <c r="J9" s="46" t="s">
        <v>17</v>
      </c>
      <c r="K9" s="46" t="s">
        <v>18</v>
      </c>
      <c r="L9" s="47" t="s">
        <v>25</v>
      </c>
      <c r="M9" s="47" t="s">
        <v>19</v>
      </c>
      <c r="N9" s="47" t="s">
        <v>20</v>
      </c>
      <c r="O9" s="48" t="s">
        <v>16</v>
      </c>
      <c r="P9" s="48" t="s">
        <v>17</v>
      </c>
      <c r="Q9" s="49" t="s">
        <v>18</v>
      </c>
      <c r="R9" s="49" t="s">
        <v>25</v>
      </c>
      <c r="S9" s="49" t="s">
        <v>19</v>
      </c>
      <c r="T9" s="49" t="s">
        <v>20</v>
      </c>
      <c r="U9" s="46" t="s">
        <v>16</v>
      </c>
      <c r="V9" s="46" t="s">
        <v>17</v>
      </c>
      <c r="W9" s="46" t="s">
        <v>18</v>
      </c>
      <c r="X9" s="47" t="s">
        <v>25</v>
      </c>
      <c r="Y9" s="47" t="s">
        <v>19</v>
      </c>
      <c r="Z9" s="47" t="s">
        <v>20</v>
      </c>
      <c r="AA9" s="48" t="s">
        <v>16</v>
      </c>
      <c r="AB9" s="48" t="s">
        <v>17</v>
      </c>
      <c r="AC9" s="48" t="s">
        <v>18</v>
      </c>
      <c r="AD9" s="49" t="s">
        <v>25</v>
      </c>
      <c r="AE9" s="49" t="s">
        <v>19</v>
      </c>
      <c r="AF9" s="49" t="s">
        <v>20</v>
      </c>
      <c r="AG9" s="46" t="s">
        <v>16</v>
      </c>
      <c r="AH9" s="46" t="s">
        <v>17</v>
      </c>
      <c r="AI9" s="46" t="s">
        <v>18</v>
      </c>
      <c r="AJ9" s="47" t="s">
        <v>25</v>
      </c>
      <c r="AK9" s="47" t="s">
        <v>19</v>
      </c>
      <c r="AL9" s="47" t="s">
        <v>20</v>
      </c>
    </row>
    <row r="10" spans="1:38" x14ac:dyDescent="0.25">
      <c r="E10" s="30">
        <v>0.25380710659898481</v>
      </c>
      <c r="F10" s="22">
        <v>21.527999999999999</v>
      </c>
      <c r="G10" s="50">
        <v>4.1666666666666664E-2</v>
      </c>
      <c r="H10" s="30">
        <v>15</v>
      </c>
      <c r="I10" s="47">
        <v>0.625</v>
      </c>
      <c r="J10" s="47">
        <v>0.83</v>
      </c>
      <c r="K10" s="47">
        <v>96.8</v>
      </c>
      <c r="L10" s="46">
        <v>80</v>
      </c>
      <c r="M10" s="47">
        <f t="shared" ref="M10:M33" si="0">((H10+I64)*J10)+(78-L10)+(K10-85)</f>
        <v>22.249999999999996</v>
      </c>
      <c r="N10" s="47">
        <f t="shared" ref="N10:N33" si="1">E10*F10*M10</f>
        <v>121.5730964467005</v>
      </c>
      <c r="O10" s="49">
        <v>-0.375</v>
      </c>
      <c r="P10" s="49">
        <v>0.83</v>
      </c>
      <c r="Q10" s="49">
        <v>98.6</v>
      </c>
      <c r="R10" s="48">
        <v>80</v>
      </c>
      <c r="S10" s="49">
        <f t="shared" ref="S10:S33" si="2">((H10+O64)*P10)+(78-R10)+(Q10-85)</f>
        <v>24.049999999999994</v>
      </c>
      <c r="T10" s="49">
        <f t="shared" ref="T10:T33" si="3">E10*F10*S10</f>
        <v>131.40822335025379</v>
      </c>
      <c r="U10" s="47">
        <v>-0.75</v>
      </c>
      <c r="V10" s="47">
        <v>0.83</v>
      </c>
      <c r="W10" s="47">
        <v>95</v>
      </c>
      <c r="X10" s="46">
        <v>80</v>
      </c>
      <c r="Y10" s="47">
        <f t="shared" ref="Y10:Y33" si="4">((H10+U64)*V10)+(78-X10)+(K10-W10)</f>
        <v>12.249999999999996</v>
      </c>
      <c r="Z10" s="47">
        <f t="shared" ref="Z10:Z33" si="5">E10*F10*Y10</f>
        <v>66.933502538071053</v>
      </c>
      <c r="AA10" s="49">
        <v>-5.125</v>
      </c>
      <c r="AB10" s="49">
        <v>0.83</v>
      </c>
      <c r="AC10" s="49">
        <v>96.8</v>
      </c>
      <c r="AD10" s="48">
        <v>80</v>
      </c>
      <c r="AE10" s="49">
        <f t="shared" ref="AE10:AE33" si="6">((H10+AA64)*AB10)+(78-AD10)+(AC10-85)</f>
        <v>22.249999999999996</v>
      </c>
      <c r="AF10" s="49">
        <f t="shared" ref="AF10:AF33" si="7">E10*F10*AE10</f>
        <v>121.5730964467005</v>
      </c>
      <c r="AG10" s="47">
        <v>-0.75</v>
      </c>
      <c r="AH10" s="47">
        <v>0.83</v>
      </c>
      <c r="AI10" s="47">
        <v>96.8</v>
      </c>
      <c r="AJ10" s="46">
        <v>80</v>
      </c>
      <c r="AK10" s="47">
        <f t="shared" ref="AK10:AK33" si="8">((H10+AG64)*AH10)+(78-AJ10)+(AI10-85)</f>
        <v>22.249999999999996</v>
      </c>
      <c r="AL10" s="47">
        <f t="shared" ref="AL10:AL33" si="9">E10*F10*AK10</f>
        <v>121.5730964467005</v>
      </c>
    </row>
    <row r="11" spans="1:38" x14ac:dyDescent="0.25">
      <c r="E11" s="30">
        <v>0.25380710659898481</v>
      </c>
      <c r="F11" s="22">
        <v>21.527999999999999</v>
      </c>
      <c r="G11" s="50">
        <v>8.3333333333333329E-2</v>
      </c>
      <c r="H11" s="30">
        <v>13</v>
      </c>
      <c r="I11" s="47">
        <v>0.625</v>
      </c>
      <c r="J11" s="47">
        <v>0.83</v>
      </c>
      <c r="K11" s="47">
        <v>96.8</v>
      </c>
      <c r="L11" s="46">
        <v>80</v>
      </c>
      <c r="M11" s="47">
        <f t="shared" si="0"/>
        <v>20.589999999999996</v>
      </c>
      <c r="N11" s="47">
        <f t="shared" si="1"/>
        <v>112.50292385786801</v>
      </c>
      <c r="O11" s="49">
        <v>-0.375</v>
      </c>
      <c r="P11" s="49">
        <v>0.83</v>
      </c>
      <c r="Q11" s="49">
        <v>98.6</v>
      </c>
      <c r="R11" s="48">
        <v>80</v>
      </c>
      <c r="S11" s="49">
        <f t="shared" si="2"/>
        <v>22.389999999999993</v>
      </c>
      <c r="T11" s="49">
        <f t="shared" si="3"/>
        <v>122.3380507614213</v>
      </c>
      <c r="U11" s="47">
        <v>-0.75</v>
      </c>
      <c r="V11" s="47">
        <v>0.83</v>
      </c>
      <c r="W11" s="47">
        <v>95</v>
      </c>
      <c r="X11" s="46">
        <v>80</v>
      </c>
      <c r="Y11" s="47">
        <f t="shared" si="4"/>
        <v>10.589999999999996</v>
      </c>
      <c r="Z11" s="47">
        <f t="shared" si="5"/>
        <v>57.863329949238562</v>
      </c>
      <c r="AA11" s="49">
        <v>-5.125</v>
      </c>
      <c r="AB11" s="49">
        <v>0.83</v>
      </c>
      <c r="AC11" s="49">
        <v>96.8</v>
      </c>
      <c r="AD11" s="48">
        <v>80</v>
      </c>
      <c r="AE11" s="49">
        <f t="shared" si="6"/>
        <v>20.589999999999996</v>
      </c>
      <c r="AF11" s="49">
        <f t="shared" si="7"/>
        <v>112.50292385786801</v>
      </c>
      <c r="AG11" s="47">
        <v>-0.75</v>
      </c>
      <c r="AH11" s="47">
        <v>0.83</v>
      </c>
      <c r="AI11" s="47">
        <v>96.8</v>
      </c>
      <c r="AJ11" s="46">
        <v>80</v>
      </c>
      <c r="AK11" s="47">
        <f t="shared" si="8"/>
        <v>20.589999999999996</v>
      </c>
      <c r="AL11" s="47">
        <f t="shared" si="9"/>
        <v>112.50292385786801</v>
      </c>
    </row>
    <row r="12" spans="1:38" x14ac:dyDescent="0.25">
      <c r="E12" s="30">
        <v>0.25380710659898481</v>
      </c>
      <c r="F12" s="22">
        <v>21.527999999999999</v>
      </c>
      <c r="G12" s="50">
        <v>0.125</v>
      </c>
      <c r="H12" s="30">
        <v>12</v>
      </c>
      <c r="I12" s="47">
        <v>0.625</v>
      </c>
      <c r="J12" s="47">
        <v>0.83</v>
      </c>
      <c r="K12" s="47">
        <v>96.8</v>
      </c>
      <c r="L12" s="46">
        <v>80</v>
      </c>
      <c r="M12" s="47">
        <f t="shared" si="0"/>
        <v>19.759999999999998</v>
      </c>
      <c r="N12" s="47">
        <f t="shared" si="1"/>
        <v>107.96783756345178</v>
      </c>
      <c r="O12" s="49">
        <v>-0.375</v>
      </c>
      <c r="P12" s="49">
        <v>0.83</v>
      </c>
      <c r="Q12" s="49">
        <v>98.6</v>
      </c>
      <c r="R12" s="48">
        <v>80</v>
      </c>
      <c r="S12" s="49">
        <f t="shared" si="2"/>
        <v>21.559999999999995</v>
      </c>
      <c r="T12" s="49">
        <f t="shared" si="3"/>
        <v>117.80296446700505</v>
      </c>
      <c r="U12" s="47">
        <v>-0.75</v>
      </c>
      <c r="V12" s="47">
        <v>0.83</v>
      </c>
      <c r="W12" s="47">
        <v>95</v>
      </c>
      <c r="X12" s="46">
        <v>80</v>
      </c>
      <c r="Y12" s="47">
        <f t="shared" si="4"/>
        <v>9.7599999999999962</v>
      </c>
      <c r="Z12" s="47">
        <f t="shared" si="5"/>
        <v>53.328243654822323</v>
      </c>
      <c r="AA12" s="49">
        <v>-5.125</v>
      </c>
      <c r="AB12" s="49">
        <v>0.83</v>
      </c>
      <c r="AC12" s="49">
        <v>96.8</v>
      </c>
      <c r="AD12" s="48">
        <v>80</v>
      </c>
      <c r="AE12" s="49">
        <f t="shared" si="6"/>
        <v>19.759999999999998</v>
      </c>
      <c r="AF12" s="49">
        <f t="shared" si="7"/>
        <v>107.96783756345178</v>
      </c>
      <c r="AG12" s="47">
        <v>-0.75</v>
      </c>
      <c r="AH12" s="47">
        <v>0.83</v>
      </c>
      <c r="AI12" s="47">
        <v>96.8</v>
      </c>
      <c r="AJ12" s="46">
        <v>80</v>
      </c>
      <c r="AK12" s="47">
        <f t="shared" si="8"/>
        <v>19.759999999999998</v>
      </c>
      <c r="AL12" s="47">
        <f t="shared" si="9"/>
        <v>107.96783756345178</v>
      </c>
    </row>
    <row r="13" spans="1:38" x14ac:dyDescent="0.25">
      <c r="E13" s="30">
        <v>0.25380710659898481</v>
      </c>
      <c r="F13" s="22">
        <v>21.527999999999999</v>
      </c>
      <c r="G13" s="50">
        <v>0.16666666666666699</v>
      </c>
      <c r="H13" s="30">
        <v>10</v>
      </c>
      <c r="I13" s="47">
        <v>0.625</v>
      </c>
      <c r="J13" s="47">
        <v>0.83</v>
      </c>
      <c r="K13" s="47">
        <v>96.8</v>
      </c>
      <c r="L13" s="46">
        <v>80</v>
      </c>
      <c r="M13" s="47">
        <f t="shared" si="0"/>
        <v>18.099999999999994</v>
      </c>
      <c r="N13" s="47">
        <f t="shared" si="1"/>
        <v>98.897664974619275</v>
      </c>
      <c r="O13" s="49">
        <v>-0.375</v>
      </c>
      <c r="P13" s="49">
        <v>0.83</v>
      </c>
      <c r="Q13" s="49">
        <v>98.6</v>
      </c>
      <c r="R13" s="48">
        <v>80</v>
      </c>
      <c r="S13" s="49">
        <f t="shared" si="2"/>
        <v>19.899999999999991</v>
      </c>
      <c r="T13" s="49">
        <f t="shared" si="3"/>
        <v>108.73279187817255</v>
      </c>
      <c r="U13" s="47">
        <v>-0.75</v>
      </c>
      <c r="V13" s="47">
        <v>0.83</v>
      </c>
      <c r="W13" s="47">
        <v>95</v>
      </c>
      <c r="X13" s="46">
        <v>80</v>
      </c>
      <c r="Y13" s="47">
        <f t="shared" si="4"/>
        <v>8.0999999999999961</v>
      </c>
      <c r="Z13" s="47">
        <f t="shared" si="5"/>
        <v>44.258071065989832</v>
      </c>
      <c r="AA13" s="49">
        <v>-5.125</v>
      </c>
      <c r="AB13" s="49">
        <v>0.83</v>
      </c>
      <c r="AC13" s="49">
        <v>96.8</v>
      </c>
      <c r="AD13" s="48">
        <v>80</v>
      </c>
      <c r="AE13" s="49">
        <f t="shared" si="6"/>
        <v>18.099999999999994</v>
      </c>
      <c r="AF13" s="49">
        <f t="shared" si="7"/>
        <v>98.897664974619275</v>
      </c>
      <c r="AG13" s="47">
        <v>-0.75</v>
      </c>
      <c r="AH13" s="47">
        <v>0.83</v>
      </c>
      <c r="AI13" s="47">
        <v>96.8</v>
      </c>
      <c r="AJ13" s="46">
        <v>80</v>
      </c>
      <c r="AK13" s="47">
        <f t="shared" si="8"/>
        <v>18.099999999999994</v>
      </c>
      <c r="AL13" s="47">
        <f t="shared" si="9"/>
        <v>98.897664974619275</v>
      </c>
    </row>
    <row r="14" spans="1:38" x14ac:dyDescent="0.25">
      <c r="E14" s="30">
        <v>0.25380710659898481</v>
      </c>
      <c r="F14" s="22">
        <v>21.527999999999999</v>
      </c>
      <c r="G14" s="50">
        <v>0.20833333333333401</v>
      </c>
      <c r="H14" s="30">
        <v>9</v>
      </c>
      <c r="I14" s="47">
        <v>0.625</v>
      </c>
      <c r="J14" s="47">
        <v>0.83</v>
      </c>
      <c r="K14" s="47">
        <v>96.8</v>
      </c>
      <c r="L14" s="46">
        <v>80</v>
      </c>
      <c r="M14" s="47">
        <f t="shared" si="0"/>
        <v>17.269999999999996</v>
      </c>
      <c r="N14" s="47">
        <f t="shared" si="1"/>
        <v>94.362578680203029</v>
      </c>
      <c r="O14" s="49">
        <v>-0.375</v>
      </c>
      <c r="P14" s="49">
        <v>0.83</v>
      </c>
      <c r="Q14" s="49">
        <v>98.6</v>
      </c>
      <c r="R14" s="48">
        <v>80</v>
      </c>
      <c r="S14" s="49">
        <f t="shared" si="2"/>
        <v>19.069999999999993</v>
      </c>
      <c r="T14" s="49">
        <f t="shared" si="3"/>
        <v>104.19770558375632</v>
      </c>
      <c r="U14" s="47">
        <v>-0.75</v>
      </c>
      <c r="V14" s="47">
        <v>0.83</v>
      </c>
      <c r="W14" s="47">
        <v>95</v>
      </c>
      <c r="X14" s="46">
        <v>80</v>
      </c>
      <c r="Y14" s="47">
        <f t="shared" si="4"/>
        <v>7.2699999999999969</v>
      </c>
      <c r="Z14" s="47">
        <f t="shared" si="5"/>
        <v>39.722984771573593</v>
      </c>
      <c r="AA14" s="49">
        <v>-5.125</v>
      </c>
      <c r="AB14" s="49">
        <v>0.83</v>
      </c>
      <c r="AC14" s="49">
        <v>96.8</v>
      </c>
      <c r="AD14" s="48">
        <v>80</v>
      </c>
      <c r="AE14" s="49">
        <f t="shared" si="6"/>
        <v>17.269999999999996</v>
      </c>
      <c r="AF14" s="49">
        <f t="shared" si="7"/>
        <v>94.362578680203029</v>
      </c>
      <c r="AG14" s="47">
        <v>-0.75</v>
      </c>
      <c r="AH14" s="47">
        <v>0.83</v>
      </c>
      <c r="AI14" s="47">
        <v>96.8</v>
      </c>
      <c r="AJ14" s="46">
        <v>80</v>
      </c>
      <c r="AK14" s="47">
        <f t="shared" si="8"/>
        <v>17.269999999999996</v>
      </c>
      <c r="AL14" s="47">
        <f t="shared" si="9"/>
        <v>94.362578680203029</v>
      </c>
    </row>
    <row r="15" spans="1:38" x14ac:dyDescent="0.25">
      <c r="E15" s="30">
        <v>0.25380710659898481</v>
      </c>
      <c r="F15" s="22">
        <v>21.527999999999999</v>
      </c>
      <c r="G15" s="50">
        <v>0.25</v>
      </c>
      <c r="H15" s="30">
        <v>7</v>
      </c>
      <c r="I15" s="47">
        <v>0.625</v>
      </c>
      <c r="J15" s="47">
        <v>0.83</v>
      </c>
      <c r="K15" s="47">
        <v>96.8</v>
      </c>
      <c r="L15" s="46">
        <v>80</v>
      </c>
      <c r="M15" s="47">
        <f t="shared" si="0"/>
        <v>15.609999999999996</v>
      </c>
      <c r="N15" s="47">
        <f t="shared" si="1"/>
        <v>85.292406091370538</v>
      </c>
      <c r="O15" s="49">
        <v>-0.375</v>
      </c>
      <c r="P15" s="49">
        <v>0.83</v>
      </c>
      <c r="Q15" s="49">
        <v>98.6</v>
      </c>
      <c r="R15" s="48">
        <v>80</v>
      </c>
      <c r="S15" s="49">
        <f t="shared" si="2"/>
        <v>17.409999999999993</v>
      </c>
      <c r="T15" s="49">
        <f t="shared" si="3"/>
        <v>95.127532994923826</v>
      </c>
      <c r="U15" s="47">
        <v>-0.75</v>
      </c>
      <c r="V15" s="47">
        <v>0.83</v>
      </c>
      <c r="W15" s="47">
        <v>95</v>
      </c>
      <c r="X15" s="46">
        <v>80</v>
      </c>
      <c r="Y15" s="47">
        <f t="shared" si="4"/>
        <v>5.6099999999999968</v>
      </c>
      <c r="Z15" s="47">
        <f t="shared" si="5"/>
        <v>30.652812182741101</v>
      </c>
      <c r="AA15" s="49">
        <v>-5.125</v>
      </c>
      <c r="AB15" s="49">
        <v>0.83</v>
      </c>
      <c r="AC15" s="49">
        <v>96.8</v>
      </c>
      <c r="AD15" s="48">
        <v>80</v>
      </c>
      <c r="AE15" s="49">
        <f t="shared" si="6"/>
        <v>15.609999999999996</v>
      </c>
      <c r="AF15" s="49">
        <f t="shared" si="7"/>
        <v>85.292406091370538</v>
      </c>
      <c r="AG15" s="47">
        <v>-0.75</v>
      </c>
      <c r="AH15" s="47">
        <v>0.83</v>
      </c>
      <c r="AI15" s="47">
        <v>96.8</v>
      </c>
      <c r="AJ15" s="46">
        <v>80</v>
      </c>
      <c r="AK15" s="47">
        <f t="shared" si="8"/>
        <v>15.609999999999996</v>
      </c>
      <c r="AL15" s="47">
        <f t="shared" si="9"/>
        <v>85.292406091370538</v>
      </c>
    </row>
    <row r="16" spans="1:38" x14ac:dyDescent="0.25">
      <c r="E16" s="30">
        <v>0.25380710659898481</v>
      </c>
      <c r="F16" s="22">
        <v>21.527999999999999</v>
      </c>
      <c r="G16" s="50">
        <v>0.29166666666666702</v>
      </c>
      <c r="H16" s="30">
        <v>6</v>
      </c>
      <c r="I16" s="47">
        <v>0.625</v>
      </c>
      <c r="J16" s="47">
        <v>0.83</v>
      </c>
      <c r="K16" s="47">
        <v>96.8</v>
      </c>
      <c r="L16" s="46">
        <v>80</v>
      </c>
      <c r="M16" s="47">
        <f t="shared" si="0"/>
        <v>14.779999999999998</v>
      </c>
      <c r="N16" s="47">
        <f t="shared" si="1"/>
        <v>80.757319796954306</v>
      </c>
      <c r="O16" s="49">
        <v>-0.375</v>
      </c>
      <c r="P16" s="49">
        <v>0.83</v>
      </c>
      <c r="Q16" s="49">
        <v>98.6</v>
      </c>
      <c r="R16" s="48">
        <v>80</v>
      </c>
      <c r="S16" s="49">
        <f t="shared" si="2"/>
        <v>16.579999999999995</v>
      </c>
      <c r="T16" s="49">
        <f t="shared" si="3"/>
        <v>90.592446700507594</v>
      </c>
      <c r="U16" s="47">
        <v>-0.75</v>
      </c>
      <c r="V16" s="47">
        <v>0.83</v>
      </c>
      <c r="W16" s="47">
        <v>95</v>
      </c>
      <c r="X16" s="46">
        <v>80</v>
      </c>
      <c r="Y16" s="47">
        <f t="shared" si="4"/>
        <v>4.7799999999999967</v>
      </c>
      <c r="Z16" s="47">
        <f t="shared" si="5"/>
        <v>26.117725888324859</v>
      </c>
      <c r="AA16" s="49">
        <v>-5.125</v>
      </c>
      <c r="AB16" s="49">
        <v>0.83</v>
      </c>
      <c r="AC16" s="49">
        <v>96.8</v>
      </c>
      <c r="AD16" s="48">
        <v>80</v>
      </c>
      <c r="AE16" s="49">
        <f t="shared" si="6"/>
        <v>14.779999999999998</v>
      </c>
      <c r="AF16" s="49">
        <f t="shared" si="7"/>
        <v>80.757319796954306</v>
      </c>
      <c r="AG16" s="47">
        <v>-0.75</v>
      </c>
      <c r="AH16" s="47">
        <v>0.83</v>
      </c>
      <c r="AI16" s="47">
        <v>96.8</v>
      </c>
      <c r="AJ16" s="46">
        <v>80</v>
      </c>
      <c r="AK16" s="47">
        <f t="shared" si="8"/>
        <v>14.779999999999998</v>
      </c>
      <c r="AL16" s="47">
        <f t="shared" si="9"/>
        <v>80.757319796954306</v>
      </c>
    </row>
    <row r="17" spans="5:38" x14ac:dyDescent="0.25">
      <c r="E17" s="30">
        <v>0.25380710659898481</v>
      </c>
      <c r="F17" s="22">
        <v>21.527999999999999</v>
      </c>
      <c r="G17" s="50">
        <v>0.33333333333333398</v>
      </c>
      <c r="H17" s="30">
        <v>6</v>
      </c>
      <c r="I17" s="47">
        <v>0.625</v>
      </c>
      <c r="J17" s="47">
        <v>0.83</v>
      </c>
      <c r="K17" s="47">
        <v>96.8</v>
      </c>
      <c r="L17" s="46">
        <v>80</v>
      </c>
      <c r="M17" s="47">
        <f t="shared" si="0"/>
        <v>14.779999999999998</v>
      </c>
      <c r="N17" s="47">
        <f t="shared" si="1"/>
        <v>80.757319796954306</v>
      </c>
      <c r="O17" s="49">
        <v>-0.375</v>
      </c>
      <c r="P17" s="49">
        <v>0.83</v>
      </c>
      <c r="Q17" s="49">
        <v>98.6</v>
      </c>
      <c r="R17" s="48">
        <v>80</v>
      </c>
      <c r="S17" s="49">
        <f t="shared" si="2"/>
        <v>16.579999999999995</v>
      </c>
      <c r="T17" s="49">
        <f t="shared" si="3"/>
        <v>90.592446700507594</v>
      </c>
      <c r="U17" s="47">
        <v>-0.75</v>
      </c>
      <c r="V17" s="47">
        <v>0.83</v>
      </c>
      <c r="W17" s="47">
        <v>95</v>
      </c>
      <c r="X17" s="46">
        <v>80</v>
      </c>
      <c r="Y17" s="47">
        <f t="shared" si="4"/>
        <v>4.7799999999999967</v>
      </c>
      <c r="Z17" s="47">
        <f t="shared" si="5"/>
        <v>26.117725888324859</v>
      </c>
      <c r="AA17" s="49">
        <v>-5.125</v>
      </c>
      <c r="AB17" s="49">
        <v>0.83</v>
      </c>
      <c r="AC17" s="49">
        <v>96.8</v>
      </c>
      <c r="AD17" s="48">
        <v>80</v>
      </c>
      <c r="AE17" s="49">
        <f t="shared" si="6"/>
        <v>14.779999999999998</v>
      </c>
      <c r="AF17" s="49">
        <f t="shared" si="7"/>
        <v>80.757319796954306</v>
      </c>
      <c r="AG17" s="47">
        <v>-0.75</v>
      </c>
      <c r="AH17" s="47">
        <v>0.83</v>
      </c>
      <c r="AI17" s="47">
        <v>96.8</v>
      </c>
      <c r="AJ17" s="46">
        <v>80</v>
      </c>
      <c r="AK17" s="47">
        <f t="shared" si="8"/>
        <v>14.779999999999998</v>
      </c>
      <c r="AL17" s="47">
        <f t="shared" si="9"/>
        <v>80.757319796954306</v>
      </c>
    </row>
    <row r="18" spans="5:38" x14ac:dyDescent="0.25">
      <c r="E18" s="30">
        <v>0.25380710659898481</v>
      </c>
      <c r="F18" s="22">
        <v>21.527999999999999</v>
      </c>
      <c r="G18" s="50">
        <v>0.375</v>
      </c>
      <c r="H18" s="30">
        <v>6</v>
      </c>
      <c r="I18" s="47">
        <v>0.625</v>
      </c>
      <c r="J18" s="47">
        <v>0.83</v>
      </c>
      <c r="K18" s="47">
        <v>96.8</v>
      </c>
      <c r="L18" s="46">
        <v>80</v>
      </c>
      <c r="M18" s="47">
        <f t="shared" si="0"/>
        <v>14.779999999999998</v>
      </c>
      <c r="N18" s="47">
        <f t="shared" si="1"/>
        <v>80.757319796954306</v>
      </c>
      <c r="O18" s="49">
        <v>-0.375</v>
      </c>
      <c r="P18" s="49">
        <v>0.83</v>
      </c>
      <c r="Q18" s="49">
        <v>98.6</v>
      </c>
      <c r="R18" s="48">
        <v>80</v>
      </c>
      <c r="S18" s="49">
        <f t="shared" si="2"/>
        <v>16.579999999999995</v>
      </c>
      <c r="T18" s="49">
        <f t="shared" si="3"/>
        <v>90.592446700507594</v>
      </c>
      <c r="U18" s="47">
        <v>-0.75</v>
      </c>
      <c r="V18" s="47">
        <v>0.83</v>
      </c>
      <c r="W18" s="47">
        <v>95</v>
      </c>
      <c r="X18" s="46">
        <v>80</v>
      </c>
      <c r="Y18" s="47">
        <f t="shared" si="4"/>
        <v>4.7799999999999967</v>
      </c>
      <c r="Z18" s="47">
        <f t="shared" si="5"/>
        <v>26.117725888324859</v>
      </c>
      <c r="AA18" s="49">
        <v>-5.125</v>
      </c>
      <c r="AB18" s="49">
        <v>0.83</v>
      </c>
      <c r="AC18" s="49">
        <v>96.8</v>
      </c>
      <c r="AD18" s="48">
        <v>80</v>
      </c>
      <c r="AE18" s="49">
        <f t="shared" si="6"/>
        <v>14.779999999999998</v>
      </c>
      <c r="AF18" s="49">
        <f t="shared" si="7"/>
        <v>80.757319796954306</v>
      </c>
      <c r="AG18" s="47">
        <v>-0.75</v>
      </c>
      <c r="AH18" s="47">
        <v>0.83</v>
      </c>
      <c r="AI18" s="47">
        <v>96.8</v>
      </c>
      <c r="AJ18" s="46">
        <v>80</v>
      </c>
      <c r="AK18" s="47">
        <f t="shared" si="8"/>
        <v>14.779999999999998</v>
      </c>
      <c r="AL18" s="47">
        <f t="shared" si="9"/>
        <v>80.757319796954306</v>
      </c>
    </row>
    <row r="19" spans="5:38" x14ac:dyDescent="0.25">
      <c r="E19" s="30">
        <v>0.25380710659898481</v>
      </c>
      <c r="F19" s="22">
        <v>21.527999999999999</v>
      </c>
      <c r="G19" s="50">
        <v>0.41666666666666702</v>
      </c>
      <c r="H19" s="30">
        <v>6</v>
      </c>
      <c r="I19" s="47">
        <v>0.625</v>
      </c>
      <c r="J19" s="47">
        <v>0.83</v>
      </c>
      <c r="K19" s="47">
        <v>96.8</v>
      </c>
      <c r="L19" s="46">
        <v>80</v>
      </c>
      <c r="M19" s="47">
        <f t="shared" si="0"/>
        <v>14.779999999999998</v>
      </c>
      <c r="N19" s="47">
        <f t="shared" si="1"/>
        <v>80.757319796954306</v>
      </c>
      <c r="O19" s="49">
        <v>-0.375</v>
      </c>
      <c r="P19" s="49">
        <v>0.83</v>
      </c>
      <c r="Q19" s="49">
        <v>98.6</v>
      </c>
      <c r="R19" s="48">
        <v>80</v>
      </c>
      <c r="S19" s="49">
        <f t="shared" si="2"/>
        <v>16.579999999999995</v>
      </c>
      <c r="T19" s="49">
        <f t="shared" si="3"/>
        <v>90.592446700507594</v>
      </c>
      <c r="U19" s="47">
        <v>-0.75</v>
      </c>
      <c r="V19" s="47">
        <v>0.83</v>
      </c>
      <c r="W19" s="47">
        <v>95</v>
      </c>
      <c r="X19" s="46">
        <v>80</v>
      </c>
      <c r="Y19" s="47">
        <f t="shared" si="4"/>
        <v>4.7799999999999967</v>
      </c>
      <c r="Z19" s="47">
        <f t="shared" si="5"/>
        <v>26.117725888324859</v>
      </c>
      <c r="AA19" s="49">
        <v>-5.125</v>
      </c>
      <c r="AB19" s="49">
        <v>0.83</v>
      </c>
      <c r="AC19" s="49">
        <v>96.8</v>
      </c>
      <c r="AD19" s="48">
        <v>80</v>
      </c>
      <c r="AE19" s="49">
        <f t="shared" si="6"/>
        <v>14.779999999999998</v>
      </c>
      <c r="AF19" s="49">
        <f t="shared" si="7"/>
        <v>80.757319796954306</v>
      </c>
      <c r="AG19" s="47">
        <v>-0.75</v>
      </c>
      <c r="AH19" s="47">
        <v>0.83</v>
      </c>
      <c r="AI19" s="47">
        <v>96.8</v>
      </c>
      <c r="AJ19" s="46">
        <v>80</v>
      </c>
      <c r="AK19" s="47">
        <f t="shared" si="8"/>
        <v>14.779999999999998</v>
      </c>
      <c r="AL19" s="47">
        <f t="shared" si="9"/>
        <v>80.757319796954306</v>
      </c>
    </row>
    <row r="20" spans="5:38" x14ac:dyDescent="0.25">
      <c r="E20" s="30">
        <v>0.25380710659898481</v>
      </c>
      <c r="F20" s="22">
        <v>21.527999999999999</v>
      </c>
      <c r="G20" s="50">
        <v>0.45833333333333398</v>
      </c>
      <c r="H20" s="30">
        <v>6</v>
      </c>
      <c r="I20" s="47">
        <v>0.625</v>
      </c>
      <c r="J20" s="47">
        <v>0.83</v>
      </c>
      <c r="K20" s="47">
        <v>96.8</v>
      </c>
      <c r="L20" s="46">
        <v>80</v>
      </c>
      <c r="M20" s="47">
        <f t="shared" si="0"/>
        <v>14.779999999999998</v>
      </c>
      <c r="N20" s="47">
        <f t="shared" si="1"/>
        <v>80.757319796954306</v>
      </c>
      <c r="O20" s="49">
        <v>-0.375</v>
      </c>
      <c r="P20" s="49">
        <v>0.83</v>
      </c>
      <c r="Q20" s="49">
        <v>98.6</v>
      </c>
      <c r="R20" s="48">
        <v>80</v>
      </c>
      <c r="S20" s="49">
        <f t="shared" si="2"/>
        <v>16.579999999999995</v>
      </c>
      <c r="T20" s="49">
        <f t="shared" si="3"/>
        <v>90.592446700507594</v>
      </c>
      <c r="U20" s="47">
        <v>-0.75</v>
      </c>
      <c r="V20" s="47">
        <v>0.83</v>
      </c>
      <c r="W20" s="47">
        <v>95</v>
      </c>
      <c r="X20" s="46">
        <v>80</v>
      </c>
      <c r="Y20" s="47">
        <f t="shared" si="4"/>
        <v>4.7799999999999967</v>
      </c>
      <c r="Z20" s="47">
        <f t="shared" si="5"/>
        <v>26.117725888324859</v>
      </c>
      <c r="AA20" s="49">
        <v>-5.125</v>
      </c>
      <c r="AB20" s="49">
        <v>0.83</v>
      </c>
      <c r="AC20" s="49">
        <v>96.8</v>
      </c>
      <c r="AD20" s="48">
        <v>80</v>
      </c>
      <c r="AE20" s="49">
        <f t="shared" si="6"/>
        <v>14.779999999999998</v>
      </c>
      <c r="AF20" s="49">
        <f t="shared" si="7"/>
        <v>80.757319796954306</v>
      </c>
      <c r="AG20" s="47">
        <v>-0.75</v>
      </c>
      <c r="AH20" s="47">
        <v>0.83</v>
      </c>
      <c r="AI20" s="47">
        <v>96.8</v>
      </c>
      <c r="AJ20" s="46">
        <v>80</v>
      </c>
      <c r="AK20" s="47">
        <f t="shared" si="8"/>
        <v>14.779999999999998</v>
      </c>
      <c r="AL20" s="47">
        <f t="shared" si="9"/>
        <v>80.757319796954306</v>
      </c>
    </row>
    <row r="21" spans="5:38" x14ac:dyDescent="0.25">
      <c r="E21" s="30">
        <v>0.25380710659898481</v>
      </c>
      <c r="F21" s="22">
        <v>21.527999999999999</v>
      </c>
      <c r="G21" s="50">
        <v>0.5</v>
      </c>
      <c r="H21" s="30">
        <v>7</v>
      </c>
      <c r="I21" s="47">
        <v>0.625</v>
      </c>
      <c r="J21" s="47">
        <v>0.83</v>
      </c>
      <c r="K21" s="47">
        <v>96.8</v>
      </c>
      <c r="L21" s="46">
        <v>80</v>
      </c>
      <c r="M21" s="47">
        <f t="shared" si="0"/>
        <v>15.609999999999996</v>
      </c>
      <c r="N21" s="47">
        <f t="shared" si="1"/>
        <v>85.292406091370538</v>
      </c>
      <c r="O21" s="49">
        <v>-0.375</v>
      </c>
      <c r="P21" s="49">
        <v>0.83</v>
      </c>
      <c r="Q21" s="49">
        <v>98.6</v>
      </c>
      <c r="R21" s="48">
        <v>80</v>
      </c>
      <c r="S21" s="49">
        <f t="shared" si="2"/>
        <v>17.409999999999993</v>
      </c>
      <c r="T21" s="49">
        <f t="shared" si="3"/>
        <v>95.127532994923826</v>
      </c>
      <c r="U21" s="47">
        <v>-0.75</v>
      </c>
      <c r="V21" s="47">
        <v>0.83</v>
      </c>
      <c r="W21" s="47">
        <v>95</v>
      </c>
      <c r="X21" s="46">
        <v>80</v>
      </c>
      <c r="Y21" s="47">
        <f t="shared" si="4"/>
        <v>5.6099999999999968</v>
      </c>
      <c r="Z21" s="47">
        <f t="shared" si="5"/>
        <v>30.652812182741101</v>
      </c>
      <c r="AA21" s="49">
        <v>-5.125</v>
      </c>
      <c r="AB21" s="49">
        <v>0.83</v>
      </c>
      <c r="AC21" s="49">
        <v>96.8</v>
      </c>
      <c r="AD21" s="48">
        <v>80</v>
      </c>
      <c r="AE21" s="49">
        <f t="shared" si="6"/>
        <v>15.609999999999996</v>
      </c>
      <c r="AF21" s="49">
        <f t="shared" si="7"/>
        <v>85.292406091370538</v>
      </c>
      <c r="AG21" s="47">
        <v>-0.75</v>
      </c>
      <c r="AH21" s="47">
        <v>0.83</v>
      </c>
      <c r="AI21" s="47">
        <v>96.8</v>
      </c>
      <c r="AJ21" s="46">
        <v>80</v>
      </c>
      <c r="AK21" s="47">
        <f t="shared" si="8"/>
        <v>15.609999999999996</v>
      </c>
      <c r="AL21" s="47">
        <f t="shared" si="9"/>
        <v>85.292406091370538</v>
      </c>
    </row>
    <row r="22" spans="5:38" x14ac:dyDescent="0.25">
      <c r="E22" s="30">
        <v>0.25380710659898481</v>
      </c>
      <c r="F22" s="22">
        <v>21.527999999999999</v>
      </c>
      <c r="G22" s="50">
        <v>0.54166666666666696</v>
      </c>
      <c r="H22" s="30">
        <v>8</v>
      </c>
      <c r="I22" s="47">
        <v>0.625</v>
      </c>
      <c r="J22" s="47">
        <v>0.83</v>
      </c>
      <c r="K22" s="47">
        <v>96.8</v>
      </c>
      <c r="L22" s="46">
        <v>80</v>
      </c>
      <c r="M22" s="47">
        <f t="shared" si="0"/>
        <v>16.439999999999998</v>
      </c>
      <c r="N22" s="47">
        <f t="shared" si="1"/>
        <v>89.827492385786798</v>
      </c>
      <c r="O22" s="49">
        <v>-0.375</v>
      </c>
      <c r="P22" s="49">
        <v>0.83</v>
      </c>
      <c r="Q22" s="49">
        <v>98.6</v>
      </c>
      <c r="R22" s="48">
        <v>80</v>
      </c>
      <c r="S22" s="49">
        <f t="shared" si="2"/>
        <v>18.239999999999995</v>
      </c>
      <c r="T22" s="49">
        <f t="shared" si="3"/>
        <v>99.662619289340086</v>
      </c>
      <c r="U22" s="47">
        <v>-0.75</v>
      </c>
      <c r="V22" s="47">
        <v>0.83</v>
      </c>
      <c r="W22" s="47">
        <v>95</v>
      </c>
      <c r="X22" s="46">
        <v>80</v>
      </c>
      <c r="Y22" s="47">
        <f t="shared" si="4"/>
        <v>6.4399999999999968</v>
      </c>
      <c r="Z22" s="47">
        <f t="shared" si="5"/>
        <v>35.187898477157347</v>
      </c>
      <c r="AA22" s="49">
        <v>-5.125</v>
      </c>
      <c r="AB22" s="49">
        <v>0.83</v>
      </c>
      <c r="AC22" s="49">
        <v>96.8</v>
      </c>
      <c r="AD22" s="48">
        <v>80</v>
      </c>
      <c r="AE22" s="49">
        <f t="shared" si="6"/>
        <v>16.439999999999998</v>
      </c>
      <c r="AF22" s="49">
        <f t="shared" si="7"/>
        <v>89.827492385786798</v>
      </c>
      <c r="AG22" s="47">
        <v>-0.75</v>
      </c>
      <c r="AH22" s="47">
        <v>0.83</v>
      </c>
      <c r="AI22" s="47">
        <v>96.8</v>
      </c>
      <c r="AJ22" s="46">
        <v>80</v>
      </c>
      <c r="AK22" s="47">
        <f t="shared" si="8"/>
        <v>16.439999999999998</v>
      </c>
      <c r="AL22" s="47">
        <f t="shared" si="9"/>
        <v>89.827492385786798</v>
      </c>
    </row>
    <row r="23" spans="5:38" x14ac:dyDescent="0.25">
      <c r="E23" s="30">
        <v>0.25380710659898481</v>
      </c>
      <c r="F23" s="22">
        <v>21.527999999999999</v>
      </c>
      <c r="G23" s="50">
        <v>0.58333333333333404</v>
      </c>
      <c r="H23" s="30">
        <v>10</v>
      </c>
      <c r="I23" s="47">
        <v>0.625</v>
      </c>
      <c r="J23" s="47">
        <v>0.83</v>
      </c>
      <c r="K23" s="47">
        <v>96.8</v>
      </c>
      <c r="L23" s="46">
        <v>80</v>
      </c>
      <c r="M23" s="47">
        <f t="shared" si="0"/>
        <v>18.099999999999994</v>
      </c>
      <c r="N23" s="47">
        <f t="shared" si="1"/>
        <v>98.897664974619275</v>
      </c>
      <c r="O23" s="49">
        <v>-0.375</v>
      </c>
      <c r="P23" s="49">
        <v>0.83</v>
      </c>
      <c r="Q23" s="49">
        <v>98.6</v>
      </c>
      <c r="R23" s="48">
        <v>80</v>
      </c>
      <c r="S23" s="49">
        <f t="shared" si="2"/>
        <v>19.899999999999991</v>
      </c>
      <c r="T23" s="49">
        <f t="shared" si="3"/>
        <v>108.73279187817255</v>
      </c>
      <c r="U23" s="47">
        <v>-0.75</v>
      </c>
      <c r="V23" s="47">
        <v>0.83</v>
      </c>
      <c r="W23" s="47">
        <v>95</v>
      </c>
      <c r="X23" s="46">
        <v>80</v>
      </c>
      <c r="Y23" s="47">
        <f t="shared" si="4"/>
        <v>8.0999999999999961</v>
      </c>
      <c r="Z23" s="47">
        <f t="shared" si="5"/>
        <v>44.258071065989832</v>
      </c>
      <c r="AA23" s="49">
        <v>-5.125</v>
      </c>
      <c r="AB23" s="49">
        <v>0.83</v>
      </c>
      <c r="AC23" s="49">
        <v>96.8</v>
      </c>
      <c r="AD23" s="48">
        <v>80</v>
      </c>
      <c r="AE23" s="49">
        <f t="shared" si="6"/>
        <v>18.099999999999994</v>
      </c>
      <c r="AF23" s="49">
        <f t="shared" si="7"/>
        <v>98.897664974619275</v>
      </c>
      <c r="AG23" s="47">
        <v>-0.75</v>
      </c>
      <c r="AH23" s="47">
        <v>0.83</v>
      </c>
      <c r="AI23" s="47">
        <v>96.8</v>
      </c>
      <c r="AJ23" s="46">
        <v>80</v>
      </c>
      <c r="AK23" s="47">
        <f t="shared" si="8"/>
        <v>18.099999999999994</v>
      </c>
      <c r="AL23" s="47">
        <f t="shared" si="9"/>
        <v>98.897664974619275</v>
      </c>
    </row>
    <row r="24" spans="5:38" x14ac:dyDescent="0.25">
      <c r="E24" s="30">
        <v>0.25380710659898481</v>
      </c>
      <c r="F24" s="22">
        <v>21.527999999999999</v>
      </c>
      <c r="G24" s="50">
        <v>0.625</v>
      </c>
      <c r="H24" s="30">
        <v>12</v>
      </c>
      <c r="I24" s="47">
        <v>0.625</v>
      </c>
      <c r="J24" s="47">
        <v>0.83</v>
      </c>
      <c r="K24" s="47">
        <v>96.8</v>
      </c>
      <c r="L24" s="46">
        <v>80</v>
      </c>
      <c r="M24" s="47">
        <f t="shared" si="0"/>
        <v>19.759999999999998</v>
      </c>
      <c r="N24" s="47">
        <f t="shared" si="1"/>
        <v>107.96783756345178</v>
      </c>
      <c r="O24" s="49">
        <v>-0.375</v>
      </c>
      <c r="P24" s="49">
        <v>0.83</v>
      </c>
      <c r="Q24" s="49">
        <v>98.6</v>
      </c>
      <c r="R24" s="48">
        <v>80</v>
      </c>
      <c r="S24" s="49">
        <f t="shared" si="2"/>
        <v>21.559999999999995</v>
      </c>
      <c r="T24" s="49">
        <f t="shared" si="3"/>
        <v>117.80296446700505</v>
      </c>
      <c r="U24" s="47">
        <v>-0.75</v>
      </c>
      <c r="V24" s="47">
        <v>0.83</v>
      </c>
      <c r="W24" s="47">
        <v>95</v>
      </c>
      <c r="X24" s="46">
        <v>80</v>
      </c>
      <c r="Y24" s="47">
        <f t="shared" si="4"/>
        <v>9.7599999999999962</v>
      </c>
      <c r="Z24" s="47">
        <f t="shared" si="5"/>
        <v>53.328243654822323</v>
      </c>
      <c r="AA24" s="49">
        <v>-5.125</v>
      </c>
      <c r="AB24" s="49">
        <v>0.83</v>
      </c>
      <c r="AC24" s="49">
        <v>96.8</v>
      </c>
      <c r="AD24" s="48">
        <v>80</v>
      </c>
      <c r="AE24" s="49">
        <f t="shared" si="6"/>
        <v>19.759999999999998</v>
      </c>
      <c r="AF24" s="49">
        <f t="shared" si="7"/>
        <v>107.96783756345178</v>
      </c>
      <c r="AG24" s="47">
        <v>-0.75</v>
      </c>
      <c r="AH24" s="47">
        <v>0.83</v>
      </c>
      <c r="AI24" s="47">
        <v>96.8</v>
      </c>
      <c r="AJ24" s="46">
        <v>80</v>
      </c>
      <c r="AK24" s="47">
        <f t="shared" si="8"/>
        <v>19.759999999999998</v>
      </c>
      <c r="AL24" s="47">
        <f t="shared" si="9"/>
        <v>107.96783756345178</v>
      </c>
    </row>
    <row r="25" spans="5:38" x14ac:dyDescent="0.25">
      <c r="E25" s="30">
        <v>0.25380710659898481</v>
      </c>
      <c r="F25" s="22">
        <v>21.527999999999999</v>
      </c>
      <c r="G25" s="50">
        <v>0.66666666666666696</v>
      </c>
      <c r="H25" s="30">
        <v>13</v>
      </c>
      <c r="I25" s="47">
        <v>0.625</v>
      </c>
      <c r="J25" s="47">
        <v>0.83</v>
      </c>
      <c r="K25" s="47">
        <v>96.8</v>
      </c>
      <c r="L25" s="46">
        <v>80</v>
      </c>
      <c r="M25" s="47">
        <f t="shared" si="0"/>
        <v>20.589999999999996</v>
      </c>
      <c r="N25" s="47">
        <f t="shared" si="1"/>
        <v>112.50292385786801</v>
      </c>
      <c r="O25" s="49">
        <v>-0.375</v>
      </c>
      <c r="P25" s="49">
        <v>0.83</v>
      </c>
      <c r="Q25" s="49">
        <v>98.6</v>
      </c>
      <c r="R25" s="48">
        <v>80</v>
      </c>
      <c r="S25" s="49">
        <f t="shared" si="2"/>
        <v>22.389999999999993</v>
      </c>
      <c r="T25" s="49">
        <f t="shared" si="3"/>
        <v>122.3380507614213</v>
      </c>
      <c r="U25" s="47">
        <v>-0.75</v>
      </c>
      <c r="V25" s="47">
        <v>0.83</v>
      </c>
      <c r="W25" s="47">
        <v>95</v>
      </c>
      <c r="X25" s="46">
        <v>80</v>
      </c>
      <c r="Y25" s="47">
        <f t="shared" si="4"/>
        <v>10.589999999999996</v>
      </c>
      <c r="Z25" s="47">
        <f t="shared" si="5"/>
        <v>57.863329949238562</v>
      </c>
      <c r="AA25" s="49">
        <v>-5.125</v>
      </c>
      <c r="AB25" s="49">
        <v>0.83</v>
      </c>
      <c r="AC25" s="49">
        <v>96.8</v>
      </c>
      <c r="AD25" s="48">
        <v>80</v>
      </c>
      <c r="AE25" s="49">
        <f t="shared" si="6"/>
        <v>20.589999999999996</v>
      </c>
      <c r="AF25" s="49">
        <f t="shared" si="7"/>
        <v>112.50292385786801</v>
      </c>
      <c r="AG25" s="47">
        <v>-0.75</v>
      </c>
      <c r="AH25" s="47">
        <v>0.83</v>
      </c>
      <c r="AI25" s="47">
        <v>96.8</v>
      </c>
      <c r="AJ25" s="46">
        <v>80</v>
      </c>
      <c r="AK25" s="47">
        <f t="shared" si="8"/>
        <v>20.589999999999996</v>
      </c>
      <c r="AL25" s="47">
        <f t="shared" si="9"/>
        <v>112.50292385786801</v>
      </c>
    </row>
    <row r="26" spans="5:38" x14ac:dyDescent="0.25">
      <c r="E26" s="30">
        <v>0.25380710659898481</v>
      </c>
      <c r="F26" s="22">
        <v>21.527999999999999</v>
      </c>
      <c r="G26" s="50">
        <v>0.70833333333333404</v>
      </c>
      <c r="H26" s="30">
        <v>15</v>
      </c>
      <c r="I26" s="47">
        <v>0.625</v>
      </c>
      <c r="J26" s="47">
        <v>0.83</v>
      </c>
      <c r="K26" s="47">
        <v>96.8</v>
      </c>
      <c r="L26" s="46">
        <v>80</v>
      </c>
      <c r="M26" s="47">
        <f t="shared" si="0"/>
        <v>22.249999999999996</v>
      </c>
      <c r="N26" s="47">
        <f t="shared" si="1"/>
        <v>121.5730964467005</v>
      </c>
      <c r="O26" s="49">
        <v>-0.375</v>
      </c>
      <c r="P26" s="49">
        <v>0.83</v>
      </c>
      <c r="Q26" s="49">
        <v>98.6</v>
      </c>
      <c r="R26" s="48">
        <v>80</v>
      </c>
      <c r="S26" s="49">
        <f t="shared" si="2"/>
        <v>24.049999999999994</v>
      </c>
      <c r="T26" s="49">
        <f t="shared" si="3"/>
        <v>131.40822335025379</v>
      </c>
      <c r="U26" s="47">
        <v>-0.75</v>
      </c>
      <c r="V26" s="47">
        <v>0.83</v>
      </c>
      <c r="W26" s="47">
        <v>95</v>
      </c>
      <c r="X26" s="46">
        <v>80</v>
      </c>
      <c r="Y26" s="47">
        <f t="shared" si="4"/>
        <v>12.249999999999996</v>
      </c>
      <c r="Z26" s="47">
        <f t="shared" si="5"/>
        <v>66.933502538071053</v>
      </c>
      <c r="AA26" s="49">
        <v>-5.125</v>
      </c>
      <c r="AB26" s="49">
        <v>0.83</v>
      </c>
      <c r="AC26" s="49">
        <v>96.8</v>
      </c>
      <c r="AD26" s="48">
        <v>80</v>
      </c>
      <c r="AE26" s="49">
        <f t="shared" si="6"/>
        <v>22.249999999999996</v>
      </c>
      <c r="AF26" s="49">
        <f t="shared" si="7"/>
        <v>121.5730964467005</v>
      </c>
      <c r="AG26" s="47">
        <v>-0.75</v>
      </c>
      <c r="AH26" s="47">
        <v>0.83</v>
      </c>
      <c r="AI26" s="47">
        <v>96.8</v>
      </c>
      <c r="AJ26" s="46">
        <v>80</v>
      </c>
      <c r="AK26" s="47">
        <f t="shared" si="8"/>
        <v>22.249999999999996</v>
      </c>
      <c r="AL26" s="47">
        <f t="shared" si="9"/>
        <v>121.5730964467005</v>
      </c>
    </row>
    <row r="27" spans="5:38" x14ac:dyDescent="0.25">
      <c r="E27" s="30">
        <v>0.25380710659898481</v>
      </c>
      <c r="F27" s="22">
        <v>21.527999999999999</v>
      </c>
      <c r="G27" s="50">
        <v>0.75</v>
      </c>
      <c r="H27" s="30">
        <v>17</v>
      </c>
      <c r="I27" s="47">
        <v>0.625</v>
      </c>
      <c r="J27" s="47">
        <v>0.83</v>
      </c>
      <c r="K27" s="47">
        <v>96.8</v>
      </c>
      <c r="L27" s="46">
        <v>80</v>
      </c>
      <c r="M27" s="47">
        <f t="shared" si="0"/>
        <v>23.909999999999997</v>
      </c>
      <c r="N27" s="47">
        <f t="shared" si="1"/>
        <v>130.643269035533</v>
      </c>
      <c r="O27" s="49">
        <v>-0.375</v>
      </c>
      <c r="P27" s="49">
        <v>0.83</v>
      </c>
      <c r="Q27" s="49">
        <v>98.6</v>
      </c>
      <c r="R27" s="48">
        <v>80</v>
      </c>
      <c r="S27" s="49">
        <f t="shared" si="2"/>
        <v>25.709999999999994</v>
      </c>
      <c r="T27" s="49">
        <f t="shared" si="3"/>
        <v>140.47839593908628</v>
      </c>
      <c r="U27" s="47">
        <v>-0.75</v>
      </c>
      <c r="V27" s="47">
        <v>0.83</v>
      </c>
      <c r="W27" s="47">
        <v>95</v>
      </c>
      <c r="X27" s="46">
        <v>80</v>
      </c>
      <c r="Y27" s="47">
        <f t="shared" si="4"/>
        <v>13.909999999999997</v>
      </c>
      <c r="Z27" s="47">
        <f t="shared" si="5"/>
        <v>76.003675126903545</v>
      </c>
      <c r="AA27" s="49">
        <v>-5.125</v>
      </c>
      <c r="AB27" s="49">
        <v>0.83</v>
      </c>
      <c r="AC27" s="49">
        <v>96.8</v>
      </c>
      <c r="AD27" s="48">
        <v>80</v>
      </c>
      <c r="AE27" s="49">
        <f t="shared" si="6"/>
        <v>23.909999999999997</v>
      </c>
      <c r="AF27" s="49">
        <f t="shared" si="7"/>
        <v>130.643269035533</v>
      </c>
      <c r="AG27" s="47">
        <v>-0.75</v>
      </c>
      <c r="AH27" s="47">
        <v>0.83</v>
      </c>
      <c r="AI27" s="47">
        <v>96.8</v>
      </c>
      <c r="AJ27" s="46">
        <v>80</v>
      </c>
      <c r="AK27" s="47">
        <f t="shared" si="8"/>
        <v>23.909999999999997</v>
      </c>
      <c r="AL27" s="47">
        <f t="shared" si="9"/>
        <v>130.643269035533</v>
      </c>
    </row>
    <row r="28" spans="5:38" x14ac:dyDescent="0.25">
      <c r="E28" s="30">
        <v>0.25380710659898481</v>
      </c>
      <c r="F28" s="22">
        <v>21.527999999999999</v>
      </c>
      <c r="G28" s="50">
        <v>0.79166666666666696</v>
      </c>
      <c r="H28" s="30">
        <v>18</v>
      </c>
      <c r="I28" s="47">
        <v>0.625</v>
      </c>
      <c r="J28" s="47">
        <v>0.83</v>
      </c>
      <c r="K28" s="47">
        <v>96.8</v>
      </c>
      <c r="L28" s="46">
        <v>80</v>
      </c>
      <c r="M28" s="47">
        <f t="shared" si="0"/>
        <v>24.739999999999995</v>
      </c>
      <c r="N28" s="47">
        <f t="shared" si="1"/>
        <v>135.17835532994923</v>
      </c>
      <c r="O28" s="49">
        <v>-0.375</v>
      </c>
      <c r="P28" s="49">
        <v>0.83</v>
      </c>
      <c r="Q28" s="49">
        <v>98.6</v>
      </c>
      <c r="R28" s="48">
        <v>80</v>
      </c>
      <c r="S28" s="49">
        <f t="shared" si="2"/>
        <v>26.539999999999992</v>
      </c>
      <c r="T28" s="49">
        <f t="shared" si="3"/>
        <v>145.01348223350251</v>
      </c>
      <c r="U28" s="47">
        <v>-0.75</v>
      </c>
      <c r="V28" s="47">
        <v>0.83</v>
      </c>
      <c r="W28" s="47">
        <v>95</v>
      </c>
      <c r="X28" s="46">
        <v>80</v>
      </c>
      <c r="Y28" s="47">
        <f t="shared" si="4"/>
        <v>14.739999999999997</v>
      </c>
      <c r="Z28" s="47">
        <f t="shared" si="5"/>
        <v>80.538761421319791</v>
      </c>
      <c r="AA28" s="49">
        <v>-5.125</v>
      </c>
      <c r="AB28" s="49">
        <v>0.83</v>
      </c>
      <c r="AC28" s="49">
        <v>96.8</v>
      </c>
      <c r="AD28" s="48">
        <v>80</v>
      </c>
      <c r="AE28" s="49">
        <f t="shared" si="6"/>
        <v>24.739999999999995</v>
      </c>
      <c r="AF28" s="49">
        <f t="shared" si="7"/>
        <v>135.17835532994923</v>
      </c>
      <c r="AG28" s="47">
        <v>-0.75</v>
      </c>
      <c r="AH28" s="47">
        <v>0.83</v>
      </c>
      <c r="AI28" s="47">
        <v>96.8</v>
      </c>
      <c r="AJ28" s="46">
        <v>80</v>
      </c>
      <c r="AK28" s="47">
        <f t="shared" si="8"/>
        <v>24.739999999999995</v>
      </c>
      <c r="AL28" s="47">
        <f t="shared" si="9"/>
        <v>135.17835532994923</v>
      </c>
    </row>
    <row r="29" spans="5:38" x14ac:dyDescent="0.25">
      <c r="E29" s="30">
        <v>0.25380710659898481</v>
      </c>
      <c r="F29" s="22">
        <v>21.527999999999999</v>
      </c>
      <c r="G29" s="50">
        <v>0.83333333333333404</v>
      </c>
      <c r="H29" s="30">
        <v>19</v>
      </c>
      <c r="I29" s="47">
        <v>0.625</v>
      </c>
      <c r="J29" s="47">
        <v>0.83</v>
      </c>
      <c r="K29" s="47">
        <v>96.8</v>
      </c>
      <c r="L29" s="46">
        <v>80</v>
      </c>
      <c r="M29" s="47">
        <f t="shared" si="0"/>
        <v>25.569999999999997</v>
      </c>
      <c r="N29" s="47">
        <f t="shared" si="1"/>
        <v>139.71344162436549</v>
      </c>
      <c r="O29" s="49">
        <v>-0.375</v>
      </c>
      <c r="P29" s="49">
        <v>0.83</v>
      </c>
      <c r="Q29" s="49">
        <v>98.6</v>
      </c>
      <c r="R29" s="48">
        <v>80</v>
      </c>
      <c r="S29" s="49">
        <f t="shared" si="2"/>
        <v>27.369999999999994</v>
      </c>
      <c r="T29" s="49">
        <f t="shared" si="3"/>
        <v>149.54856852791877</v>
      </c>
      <c r="U29" s="47">
        <v>-0.75</v>
      </c>
      <c r="V29" s="47">
        <v>0.83</v>
      </c>
      <c r="W29" s="47">
        <v>95</v>
      </c>
      <c r="X29" s="46">
        <v>80</v>
      </c>
      <c r="Y29" s="47">
        <f t="shared" si="4"/>
        <v>15.569999999999997</v>
      </c>
      <c r="Z29" s="47">
        <f t="shared" si="5"/>
        <v>85.073847715736036</v>
      </c>
      <c r="AA29" s="49">
        <v>-5.125</v>
      </c>
      <c r="AB29" s="49">
        <v>0.83</v>
      </c>
      <c r="AC29" s="49">
        <v>96.8</v>
      </c>
      <c r="AD29" s="48">
        <v>80</v>
      </c>
      <c r="AE29" s="49">
        <f t="shared" si="6"/>
        <v>25.569999999999997</v>
      </c>
      <c r="AF29" s="49">
        <f t="shared" si="7"/>
        <v>139.71344162436549</v>
      </c>
      <c r="AG29" s="47">
        <v>-0.75</v>
      </c>
      <c r="AH29" s="47">
        <v>0.83</v>
      </c>
      <c r="AI29" s="47">
        <v>96.8</v>
      </c>
      <c r="AJ29" s="46">
        <v>80</v>
      </c>
      <c r="AK29" s="47">
        <f t="shared" si="8"/>
        <v>25.569999999999997</v>
      </c>
      <c r="AL29" s="47">
        <f t="shared" si="9"/>
        <v>139.71344162436549</v>
      </c>
    </row>
    <row r="30" spans="5:38" x14ac:dyDescent="0.25">
      <c r="E30" s="30">
        <v>0.25380710659898481</v>
      </c>
      <c r="F30" s="22">
        <v>21.527999999999999</v>
      </c>
      <c r="G30" s="50">
        <v>0.875</v>
      </c>
      <c r="H30" s="30">
        <v>19</v>
      </c>
      <c r="I30" s="47">
        <v>0.625</v>
      </c>
      <c r="J30" s="47">
        <v>0.83</v>
      </c>
      <c r="K30" s="47">
        <v>96.8</v>
      </c>
      <c r="L30" s="46">
        <v>80</v>
      </c>
      <c r="M30" s="47">
        <f t="shared" si="0"/>
        <v>25.569999999999997</v>
      </c>
      <c r="N30" s="47">
        <f t="shared" si="1"/>
        <v>139.71344162436549</v>
      </c>
      <c r="O30" s="49">
        <v>-0.375</v>
      </c>
      <c r="P30" s="49">
        <v>0.83</v>
      </c>
      <c r="Q30" s="49">
        <v>98.6</v>
      </c>
      <c r="R30" s="48">
        <v>80</v>
      </c>
      <c r="S30" s="49">
        <f t="shared" si="2"/>
        <v>27.369999999999994</v>
      </c>
      <c r="T30" s="49">
        <f t="shared" si="3"/>
        <v>149.54856852791877</v>
      </c>
      <c r="U30" s="47">
        <v>-0.75</v>
      </c>
      <c r="V30" s="47">
        <v>0.83</v>
      </c>
      <c r="W30" s="47">
        <v>95</v>
      </c>
      <c r="X30" s="46">
        <v>80</v>
      </c>
      <c r="Y30" s="47">
        <f t="shared" si="4"/>
        <v>15.569999999999997</v>
      </c>
      <c r="Z30" s="47">
        <f t="shared" si="5"/>
        <v>85.073847715736036</v>
      </c>
      <c r="AA30" s="49">
        <v>-5.125</v>
      </c>
      <c r="AB30" s="49">
        <v>0.83</v>
      </c>
      <c r="AC30" s="49">
        <v>96.8</v>
      </c>
      <c r="AD30" s="48">
        <v>80</v>
      </c>
      <c r="AE30" s="49">
        <f t="shared" si="6"/>
        <v>25.569999999999997</v>
      </c>
      <c r="AF30" s="49">
        <f t="shared" si="7"/>
        <v>139.71344162436549</v>
      </c>
      <c r="AG30" s="47">
        <v>-0.75</v>
      </c>
      <c r="AH30" s="47">
        <v>0.83</v>
      </c>
      <c r="AI30" s="47">
        <v>96.8</v>
      </c>
      <c r="AJ30" s="46">
        <v>80</v>
      </c>
      <c r="AK30" s="47">
        <f t="shared" si="8"/>
        <v>25.569999999999997</v>
      </c>
      <c r="AL30" s="47">
        <f t="shared" si="9"/>
        <v>139.71344162436549</v>
      </c>
    </row>
    <row r="31" spans="5:38" x14ac:dyDescent="0.25">
      <c r="E31" s="30">
        <v>0.25380710659898481</v>
      </c>
      <c r="F31" s="22">
        <v>21.527999999999999</v>
      </c>
      <c r="G31" s="50">
        <v>0.91666666666666696</v>
      </c>
      <c r="H31" s="30">
        <v>19</v>
      </c>
      <c r="I31" s="47">
        <v>0.625</v>
      </c>
      <c r="J31" s="47">
        <v>0.83</v>
      </c>
      <c r="K31" s="47">
        <v>96.8</v>
      </c>
      <c r="L31" s="46">
        <v>80</v>
      </c>
      <c r="M31" s="47">
        <f t="shared" si="0"/>
        <v>25.569999999999997</v>
      </c>
      <c r="N31" s="47">
        <f t="shared" si="1"/>
        <v>139.71344162436549</v>
      </c>
      <c r="O31" s="49">
        <v>-0.375</v>
      </c>
      <c r="P31" s="49">
        <v>0.83</v>
      </c>
      <c r="Q31" s="49">
        <v>98.6</v>
      </c>
      <c r="R31" s="48">
        <v>80</v>
      </c>
      <c r="S31" s="49">
        <f t="shared" si="2"/>
        <v>27.369999999999994</v>
      </c>
      <c r="T31" s="49">
        <f t="shared" si="3"/>
        <v>149.54856852791877</v>
      </c>
      <c r="U31" s="47">
        <v>-0.75</v>
      </c>
      <c r="V31" s="47">
        <v>0.83</v>
      </c>
      <c r="W31" s="47">
        <v>95</v>
      </c>
      <c r="X31" s="46">
        <v>80</v>
      </c>
      <c r="Y31" s="47">
        <f t="shared" si="4"/>
        <v>15.569999999999997</v>
      </c>
      <c r="Z31" s="47">
        <f t="shared" si="5"/>
        <v>85.073847715736036</v>
      </c>
      <c r="AA31" s="49">
        <v>-5.125</v>
      </c>
      <c r="AB31" s="49">
        <v>0.83</v>
      </c>
      <c r="AC31" s="49">
        <v>96.8</v>
      </c>
      <c r="AD31" s="48">
        <v>80</v>
      </c>
      <c r="AE31" s="49">
        <f t="shared" si="6"/>
        <v>25.569999999999997</v>
      </c>
      <c r="AF31" s="49">
        <f t="shared" si="7"/>
        <v>139.71344162436549</v>
      </c>
      <c r="AG31" s="47">
        <v>-0.75</v>
      </c>
      <c r="AH31" s="47">
        <v>0.83</v>
      </c>
      <c r="AI31" s="47">
        <v>96.8</v>
      </c>
      <c r="AJ31" s="46">
        <v>80</v>
      </c>
      <c r="AK31" s="47">
        <f t="shared" si="8"/>
        <v>25.569999999999997</v>
      </c>
      <c r="AL31" s="47">
        <f t="shared" si="9"/>
        <v>139.71344162436549</v>
      </c>
    </row>
    <row r="32" spans="5:38" x14ac:dyDescent="0.25">
      <c r="E32" s="30">
        <v>0.25380710659898481</v>
      </c>
      <c r="F32" s="22">
        <v>21.527999999999999</v>
      </c>
      <c r="G32" s="50">
        <v>0.95833333333333404</v>
      </c>
      <c r="H32" s="30">
        <v>18</v>
      </c>
      <c r="I32" s="47">
        <v>0.625</v>
      </c>
      <c r="J32" s="47">
        <v>0.83</v>
      </c>
      <c r="K32" s="47">
        <v>96.8</v>
      </c>
      <c r="L32" s="46">
        <v>80</v>
      </c>
      <c r="M32" s="47">
        <f t="shared" si="0"/>
        <v>24.739999999999995</v>
      </c>
      <c r="N32" s="47">
        <f t="shared" si="1"/>
        <v>135.17835532994923</v>
      </c>
      <c r="O32" s="49">
        <v>-0.375</v>
      </c>
      <c r="P32" s="49">
        <v>0.83</v>
      </c>
      <c r="Q32" s="49">
        <v>98.6</v>
      </c>
      <c r="R32" s="48">
        <v>80</v>
      </c>
      <c r="S32" s="49">
        <f t="shared" si="2"/>
        <v>26.539999999999992</v>
      </c>
      <c r="T32" s="49">
        <f t="shared" si="3"/>
        <v>145.01348223350251</v>
      </c>
      <c r="U32" s="47">
        <v>-0.75</v>
      </c>
      <c r="V32" s="47">
        <v>0.83</v>
      </c>
      <c r="W32" s="47">
        <v>95</v>
      </c>
      <c r="X32" s="46">
        <v>80</v>
      </c>
      <c r="Y32" s="47">
        <f t="shared" si="4"/>
        <v>14.739999999999997</v>
      </c>
      <c r="Z32" s="47">
        <f t="shared" si="5"/>
        <v>80.538761421319791</v>
      </c>
      <c r="AA32" s="49">
        <v>-5.125</v>
      </c>
      <c r="AB32" s="49">
        <v>0.83</v>
      </c>
      <c r="AC32" s="49">
        <v>96.8</v>
      </c>
      <c r="AD32" s="48">
        <v>80</v>
      </c>
      <c r="AE32" s="49">
        <f t="shared" si="6"/>
        <v>24.739999999999995</v>
      </c>
      <c r="AF32" s="49">
        <f t="shared" si="7"/>
        <v>135.17835532994923</v>
      </c>
      <c r="AG32" s="47">
        <v>-0.75</v>
      </c>
      <c r="AH32" s="47">
        <v>0.83</v>
      </c>
      <c r="AI32" s="47">
        <v>96.8</v>
      </c>
      <c r="AJ32" s="46">
        <v>80</v>
      </c>
      <c r="AK32" s="47">
        <f t="shared" si="8"/>
        <v>24.739999999999995</v>
      </c>
      <c r="AL32" s="47">
        <f t="shared" si="9"/>
        <v>135.17835532994923</v>
      </c>
    </row>
    <row r="33" spans="1:38" x14ac:dyDescent="0.25">
      <c r="E33" s="30">
        <v>0.25380710659898481</v>
      </c>
      <c r="F33" s="22">
        <v>21.527999999999999</v>
      </c>
      <c r="G33" s="50">
        <v>1</v>
      </c>
      <c r="H33" s="30">
        <v>16</v>
      </c>
      <c r="I33" s="47">
        <v>0.625</v>
      </c>
      <c r="J33" s="47">
        <v>0.83</v>
      </c>
      <c r="K33" s="47">
        <v>96.8</v>
      </c>
      <c r="L33" s="46">
        <v>80</v>
      </c>
      <c r="M33" s="47">
        <f t="shared" si="0"/>
        <v>23.08</v>
      </c>
      <c r="N33" s="47">
        <f t="shared" si="1"/>
        <v>126.10818274111675</v>
      </c>
      <c r="O33" s="49">
        <v>-0.375</v>
      </c>
      <c r="P33" s="49">
        <v>0.83</v>
      </c>
      <c r="Q33" s="49">
        <v>98.6</v>
      </c>
      <c r="R33" s="48">
        <v>80</v>
      </c>
      <c r="S33" s="49">
        <f t="shared" si="2"/>
        <v>24.879999999999995</v>
      </c>
      <c r="T33" s="49">
        <f t="shared" si="3"/>
        <v>135.94330964467005</v>
      </c>
      <c r="U33" s="47">
        <v>-0.75</v>
      </c>
      <c r="V33" s="47">
        <v>0.83</v>
      </c>
      <c r="W33" s="47">
        <v>95</v>
      </c>
      <c r="X33" s="46">
        <v>80</v>
      </c>
      <c r="Y33" s="47">
        <f t="shared" si="4"/>
        <v>13.079999999999997</v>
      </c>
      <c r="Z33" s="47">
        <f t="shared" si="5"/>
        <v>71.468588832487299</v>
      </c>
      <c r="AA33" s="49">
        <v>-5.125</v>
      </c>
      <c r="AB33" s="49">
        <v>0.83</v>
      </c>
      <c r="AC33" s="49">
        <v>96.8</v>
      </c>
      <c r="AD33" s="48">
        <v>80</v>
      </c>
      <c r="AE33" s="49">
        <f t="shared" si="6"/>
        <v>23.08</v>
      </c>
      <c r="AF33" s="49">
        <f t="shared" si="7"/>
        <v>126.10818274111675</v>
      </c>
      <c r="AG33" s="47">
        <v>-0.75</v>
      </c>
      <c r="AH33" s="47">
        <v>0.83</v>
      </c>
      <c r="AI33" s="47">
        <v>96.8</v>
      </c>
      <c r="AJ33" s="46">
        <v>80</v>
      </c>
      <c r="AK33" s="47">
        <f t="shared" si="8"/>
        <v>23.08</v>
      </c>
      <c r="AL33" s="47">
        <f t="shared" si="9"/>
        <v>126.10818274111675</v>
      </c>
    </row>
    <row r="34" spans="1:38" x14ac:dyDescent="0.25">
      <c r="AA34" s="51"/>
      <c r="AB34" s="51"/>
      <c r="AC34" s="51"/>
      <c r="AG34" s="51"/>
      <c r="AH34" s="23"/>
      <c r="AI34" s="51"/>
    </row>
    <row r="35" spans="1:38" x14ac:dyDescent="0.25">
      <c r="A35" s="35"/>
      <c r="B35" s="35"/>
      <c r="C35" s="35"/>
      <c r="D35" s="52"/>
      <c r="E35" s="52"/>
    </row>
    <row r="37" spans="1:38" x14ac:dyDescent="0.25">
      <c r="E37" s="53" t="s">
        <v>21</v>
      </c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</row>
    <row r="38" spans="1:38" x14ac:dyDescent="0.25">
      <c r="E38" s="30"/>
      <c r="F38" s="30"/>
      <c r="G38" s="30"/>
      <c r="H38" s="30"/>
      <c r="I38" s="54" t="s">
        <v>0</v>
      </c>
      <c r="J38" s="54"/>
      <c r="K38" s="54"/>
      <c r="L38" s="54"/>
      <c r="M38" s="54"/>
      <c r="N38" s="54"/>
      <c r="O38" s="55" t="s">
        <v>1</v>
      </c>
      <c r="P38" s="55"/>
      <c r="Q38" s="55"/>
      <c r="R38" s="55"/>
      <c r="S38" s="55"/>
      <c r="T38" s="55"/>
      <c r="U38" s="54" t="s">
        <v>2</v>
      </c>
      <c r="V38" s="54"/>
      <c r="W38" s="54"/>
      <c r="X38" s="54"/>
      <c r="Y38" s="54"/>
      <c r="Z38" s="54"/>
      <c r="AA38" s="55" t="s">
        <v>3</v>
      </c>
      <c r="AB38" s="55"/>
      <c r="AC38" s="55"/>
      <c r="AD38" s="55"/>
      <c r="AE38" s="55"/>
      <c r="AF38" s="55"/>
      <c r="AG38" s="54" t="s">
        <v>4</v>
      </c>
      <c r="AH38" s="54"/>
      <c r="AI38" s="54"/>
      <c r="AJ38" s="54"/>
      <c r="AK38" s="54"/>
      <c r="AL38" s="54"/>
    </row>
    <row r="39" spans="1:38" x14ac:dyDescent="0.25">
      <c r="E39" s="30" t="s">
        <v>27</v>
      </c>
      <c r="F39" s="30" t="s">
        <v>26</v>
      </c>
      <c r="G39" s="30" t="s">
        <v>14</v>
      </c>
      <c r="H39" s="30" t="s">
        <v>15</v>
      </c>
      <c r="I39" s="46" t="s">
        <v>16</v>
      </c>
      <c r="J39" s="46" t="s">
        <v>17</v>
      </c>
      <c r="K39" s="46" t="s">
        <v>18</v>
      </c>
      <c r="L39" s="47" t="s">
        <v>25</v>
      </c>
      <c r="M39" s="47" t="s">
        <v>19</v>
      </c>
      <c r="N39" s="47" t="s">
        <v>20</v>
      </c>
      <c r="O39" s="56" t="s">
        <v>16</v>
      </c>
      <c r="P39" s="56" t="s">
        <v>17</v>
      </c>
      <c r="Q39" s="56" t="s">
        <v>18</v>
      </c>
      <c r="R39" s="57" t="s">
        <v>25</v>
      </c>
      <c r="S39" s="57" t="s">
        <v>19</v>
      </c>
      <c r="T39" s="57" t="s">
        <v>20</v>
      </c>
      <c r="U39" s="46" t="s">
        <v>16</v>
      </c>
      <c r="V39" s="46" t="s">
        <v>17</v>
      </c>
      <c r="W39" s="46" t="s">
        <v>18</v>
      </c>
      <c r="X39" s="47" t="s">
        <v>25</v>
      </c>
      <c r="Y39" s="47" t="s">
        <v>19</v>
      </c>
      <c r="Z39" s="47" t="s">
        <v>20</v>
      </c>
      <c r="AA39" s="56" t="s">
        <v>16</v>
      </c>
      <c r="AB39" s="56" t="s">
        <v>17</v>
      </c>
      <c r="AC39" s="56" t="s">
        <v>18</v>
      </c>
      <c r="AD39" s="57" t="s">
        <v>25</v>
      </c>
      <c r="AE39" s="57" t="s">
        <v>19</v>
      </c>
      <c r="AF39" s="57" t="s">
        <v>20</v>
      </c>
      <c r="AG39" s="46" t="s">
        <v>16</v>
      </c>
      <c r="AH39" s="46" t="s">
        <v>17</v>
      </c>
      <c r="AI39" s="46" t="s">
        <v>18</v>
      </c>
      <c r="AJ39" s="47" t="s">
        <v>25</v>
      </c>
      <c r="AK39" s="47" t="s">
        <v>19</v>
      </c>
      <c r="AL39" s="47" t="s">
        <v>20</v>
      </c>
    </row>
    <row r="40" spans="1:38" x14ac:dyDescent="0.25">
      <c r="E40" s="30">
        <v>0.25380710659898481</v>
      </c>
      <c r="F40" s="22">
        <v>21.527999999999999</v>
      </c>
      <c r="G40" s="50">
        <v>4.1666666666666664E-2</v>
      </c>
      <c r="H40" s="30">
        <v>19</v>
      </c>
      <c r="I40" s="47">
        <v>-3</v>
      </c>
      <c r="J40" s="47">
        <v>0.83</v>
      </c>
      <c r="K40" s="47">
        <v>96.8</v>
      </c>
      <c r="L40" s="46">
        <v>80</v>
      </c>
      <c r="M40" s="47">
        <f>((H40+I40)*J40)+(78-L40)+(K40-85)</f>
        <v>23.08</v>
      </c>
      <c r="N40" s="47">
        <f t="shared" ref="N40:N63" si="10">E40*F40*M40</f>
        <v>126.10818274111675</v>
      </c>
      <c r="O40" s="57">
        <v>0.875</v>
      </c>
      <c r="P40" s="57">
        <v>0.83</v>
      </c>
      <c r="Q40" s="57">
        <v>98.6</v>
      </c>
      <c r="R40" s="56">
        <v>80</v>
      </c>
      <c r="S40" s="57">
        <f>((H40+O40)*P40)+(78-R40)+(Q40-85)</f>
        <v>28.096249999999994</v>
      </c>
      <c r="T40" s="57">
        <f t="shared" ref="T40:T63" si="11">E40*F40*S40</f>
        <v>153.51676903553297</v>
      </c>
      <c r="U40" s="47">
        <v>5.875</v>
      </c>
      <c r="V40" s="47">
        <v>0.83</v>
      </c>
      <c r="W40" s="47">
        <v>95</v>
      </c>
      <c r="X40" s="46">
        <v>80</v>
      </c>
      <c r="Y40" s="47">
        <f>((H40+U40)*V40)+(78-X40)+(W40-85)</f>
        <v>28.646249999999998</v>
      </c>
      <c r="Z40" s="47">
        <f t="shared" ref="Z40:Z63" si="12">E40*F40*Y40</f>
        <v>156.52194670050761</v>
      </c>
      <c r="AA40" s="57">
        <v>9.875</v>
      </c>
      <c r="AB40" s="57">
        <v>0.83</v>
      </c>
      <c r="AC40" s="57">
        <v>96.8</v>
      </c>
      <c r="AD40" s="56">
        <v>80</v>
      </c>
      <c r="AE40" s="57">
        <f>((H40+AA40)*AB40)+(78-AD40)+(AC40-85)</f>
        <v>33.766249999999999</v>
      </c>
      <c r="AF40" s="57">
        <f t="shared" ref="AF40:AF63" si="13">E40*F40*AE40</f>
        <v>184.49741878172591</v>
      </c>
      <c r="AG40" s="47">
        <v>5.875</v>
      </c>
      <c r="AH40" s="47">
        <v>0.83</v>
      </c>
      <c r="AI40" s="47">
        <v>96.8</v>
      </c>
      <c r="AJ40" s="46">
        <v>80</v>
      </c>
      <c r="AK40" s="47">
        <f>((H40+AG40)*AH40)+(78-AJ40)+(AI40-85)</f>
        <v>30.446249999999996</v>
      </c>
      <c r="AL40" s="47">
        <f t="shared" ref="AL40:AL63" si="14">E40*F40*AK40</f>
        <v>166.3570736040609</v>
      </c>
    </row>
    <row r="41" spans="1:38" x14ac:dyDescent="0.25">
      <c r="E41" s="30">
        <v>0.25380710659898481</v>
      </c>
      <c r="F41" s="22">
        <v>21.527999999999999</v>
      </c>
      <c r="G41" s="50">
        <v>8.3333333333333329E-2</v>
      </c>
      <c r="H41" s="30">
        <v>17</v>
      </c>
      <c r="I41" s="47">
        <v>-3</v>
      </c>
      <c r="J41" s="47">
        <v>0.83</v>
      </c>
      <c r="K41" s="47">
        <v>96.8</v>
      </c>
      <c r="L41" s="46">
        <v>80</v>
      </c>
      <c r="M41" s="47">
        <f t="shared" ref="M41:M63" si="15">((H41+I41)*J41)+(78-L41)+(K41-85)</f>
        <v>21.419999999999995</v>
      </c>
      <c r="N41" s="47">
        <f t="shared" si="10"/>
        <v>117.03801015228424</v>
      </c>
      <c r="O41" s="57">
        <v>0.875</v>
      </c>
      <c r="P41" s="57">
        <v>0.83</v>
      </c>
      <c r="Q41" s="57">
        <v>98.6</v>
      </c>
      <c r="R41" s="56">
        <v>80</v>
      </c>
      <c r="S41" s="57">
        <f t="shared" ref="S41:S63" si="16">((H41+O41)*P41)+(78-R41)+(Q41-85)</f>
        <v>26.436249999999994</v>
      </c>
      <c r="T41" s="57">
        <f t="shared" si="11"/>
        <v>144.44659644670048</v>
      </c>
      <c r="U41" s="47">
        <v>5.875</v>
      </c>
      <c r="V41" s="47">
        <v>0.83</v>
      </c>
      <c r="W41" s="47">
        <v>95</v>
      </c>
      <c r="X41" s="46">
        <v>80</v>
      </c>
      <c r="Y41" s="47">
        <f t="shared" ref="Y41:Y63" si="17">((H41+U41)*V41)+(78-X41)+(W41-85)</f>
        <v>26.986249999999998</v>
      </c>
      <c r="Z41" s="47">
        <f t="shared" si="12"/>
        <v>147.45177411167512</v>
      </c>
      <c r="AA41" s="57">
        <v>9.875</v>
      </c>
      <c r="AB41" s="57">
        <v>0.83</v>
      </c>
      <c r="AC41" s="57">
        <v>96.8</v>
      </c>
      <c r="AD41" s="56">
        <v>80</v>
      </c>
      <c r="AE41" s="57">
        <f t="shared" ref="AE41:AE63" si="18">((H41+AA41)*AB41)+(78-AD41)+(AC41-85)</f>
        <v>32.106249999999996</v>
      </c>
      <c r="AF41" s="57">
        <f t="shared" si="13"/>
        <v>175.42724619289339</v>
      </c>
      <c r="AG41" s="47">
        <v>5.875</v>
      </c>
      <c r="AH41" s="47">
        <v>0.83</v>
      </c>
      <c r="AI41" s="47">
        <v>96.8</v>
      </c>
      <c r="AJ41" s="46">
        <v>80</v>
      </c>
      <c r="AK41" s="47">
        <f t="shared" ref="AK41:AK63" si="19">((H41+AG41)*AH41)+(78-AJ41)+(AI41-85)</f>
        <v>28.786249999999995</v>
      </c>
      <c r="AL41" s="47">
        <f t="shared" si="14"/>
        <v>157.28690101522841</v>
      </c>
    </row>
    <row r="42" spans="1:38" x14ac:dyDescent="0.25">
      <c r="E42" s="30">
        <v>0.25380710659898481</v>
      </c>
      <c r="F42" s="22">
        <v>21.527999999999999</v>
      </c>
      <c r="G42" s="50">
        <v>0.125</v>
      </c>
      <c r="H42" s="30">
        <v>15</v>
      </c>
      <c r="I42" s="47">
        <v>-3</v>
      </c>
      <c r="J42" s="47">
        <v>0.83</v>
      </c>
      <c r="K42" s="47">
        <v>96.8</v>
      </c>
      <c r="L42" s="46">
        <v>80</v>
      </c>
      <c r="M42" s="47">
        <f t="shared" si="15"/>
        <v>19.759999999999998</v>
      </c>
      <c r="N42" s="47">
        <f t="shared" si="10"/>
        <v>107.96783756345178</v>
      </c>
      <c r="O42" s="57">
        <v>0.875</v>
      </c>
      <c r="P42" s="57">
        <v>0.83</v>
      </c>
      <c r="Q42" s="57">
        <v>98.6</v>
      </c>
      <c r="R42" s="56">
        <v>80</v>
      </c>
      <c r="S42" s="57">
        <f t="shared" si="16"/>
        <v>24.776249999999994</v>
      </c>
      <c r="T42" s="57">
        <f t="shared" si="11"/>
        <v>135.37642385786799</v>
      </c>
      <c r="U42" s="47">
        <v>5.875</v>
      </c>
      <c r="V42" s="47">
        <v>0.83</v>
      </c>
      <c r="W42" s="47">
        <v>95</v>
      </c>
      <c r="X42" s="46">
        <v>80</v>
      </c>
      <c r="Y42" s="47">
        <f t="shared" si="17"/>
        <v>25.326249999999998</v>
      </c>
      <c r="Z42" s="47">
        <f t="shared" si="12"/>
        <v>138.38160152284263</v>
      </c>
      <c r="AA42" s="57">
        <v>9.875</v>
      </c>
      <c r="AB42" s="57">
        <v>0.83</v>
      </c>
      <c r="AC42" s="57">
        <v>96.8</v>
      </c>
      <c r="AD42" s="56">
        <v>80</v>
      </c>
      <c r="AE42" s="57">
        <f t="shared" si="18"/>
        <v>30.446249999999996</v>
      </c>
      <c r="AF42" s="57">
        <f t="shared" si="13"/>
        <v>166.3570736040609</v>
      </c>
      <c r="AG42" s="47">
        <v>5.875</v>
      </c>
      <c r="AH42" s="47">
        <v>0.83</v>
      </c>
      <c r="AI42" s="47">
        <v>96.8</v>
      </c>
      <c r="AJ42" s="46">
        <v>80</v>
      </c>
      <c r="AK42" s="47">
        <f t="shared" si="19"/>
        <v>27.126249999999995</v>
      </c>
      <c r="AL42" s="47">
        <f t="shared" si="14"/>
        <v>148.21672842639592</v>
      </c>
    </row>
    <row r="43" spans="1:38" x14ac:dyDescent="0.25">
      <c r="E43" s="30">
        <v>0.25380710659898481</v>
      </c>
      <c r="F43" s="22">
        <v>21.527999999999999</v>
      </c>
      <c r="G43" s="50">
        <v>0.16666666666666699</v>
      </c>
      <c r="H43" s="30">
        <v>13</v>
      </c>
      <c r="I43" s="47">
        <v>-3</v>
      </c>
      <c r="J43" s="47">
        <v>0.83</v>
      </c>
      <c r="K43" s="47">
        <v>96.8</v>
      </c>
      <c r="L43" s="46">
        <v>80</v>
      </c>
      <c r="M43" s="47">
        <f t="shared" si="15"/>
        <v>18.099999999999994</v>
      </c>
      <c r="N43" s="47">
        <f t="shared" si="10"/>
        <v>98.897664974619275</v>
      </c>
      <c r="O43" s="57">
        <v>0.875</v>
      </c>
      <c r="P43" s="57">
        <v>0.83</v>
      </c>
      <c r="Q43" s="57">
        <v>98.6</v>
      </c>
      <c r="R43" s="56">
        <v>80</v>
      </c>
      <c r="S43" s="57">
        <f t="shared" si="16"/>
        <v>23.116249999999994</v>
      </c>
      <c r="T43" s="57">
        <f t="shared" si="11"/>
        <v>126.30625126903551</v>
      </c>
      <c r="U43" s="47">
        <v>5.875</v>
      </c>
      <c r="V43" s="47">
        <v>0.83</v>
      </c>
      <c r="W43" s="47">
        <v>95</v>
      </c>
      <c r="X43" s="46">
        <v>80</v>
      </c>
      <c r="Y43" s="47">
        <f t="shared" si="17"/>
        <v>23.666249999999998</v>
      </c>
      <c r="Z43" s="47">
        <f t="shared" si="12"/>
        <v>129.31142893401017</v>
      </c>
      <c r="AA43" s="57">
        <v>9.875</v>
      </c>
      <c r="AB43" s="57">
        <v>0.83</v>
      </c>
      <c r="AC43" s="57">
        <v>96.8</v>
      </c>
      <c r="AD43" s="56">
        <v>80</v>
      </c>
      <c r="AE43" s="57">
        <f t="shared" si="18"/>
        <v>28.786249999999995</v>
      </c>
      <c r="AF43" s="57">
        <f t="shared" si="13"/>
        <v>157.28690101522841</v>
      </c>
      <c r="AG43" s="47">
        <v>5.875</v>
      </c>
      <c r="AH43" s="47">
        <v>0.83</v>
      </c>
      <c r="AI43" s="47">
        <v>96.8</v>
      </c>
      <c r="AJ43" s="46">
        <v>80</v>
      </c>
      <c r="AK43" s="47">
        <f t="shared" si="19"/>
        <v>25.466249999999995</v>
      </c>
      <c r="AL43" s="47">
        <f t="shared" si="14"/>
        <v>139.14655583756343</v>
      </c>
    </row>
    <row r="44" spans="1:38" x14ac:dyDescent="0.25">
      <c r="E44" s="30">
        <v>0.25380710659898481</v>
      </c>
      <c r="F44" s="22">
        <v>21.527999999999999</v>
      </c>
      <c r="G44" s="50">
        <v>0.20833333333333401</v>
      </c>
      <c r="H44" s="30">
        <v>11</v>
      </c>
      <c r="I44" s="47">
        <v>-3</v>
      </c>
      <c r="J44" s="47">
        <v>0.83</v>
      </c>
      <c r="K44" s="47">
        <v>96.8</v>
      </c>
      <c r="L44" s="46">
        <v>80</v>
      </c>
      <c r="M44" s="47">
        <f t="shared" si="15"/>
        <v>16.439999999999998</v>
      </c>
      <c r="N44" s="47">
        <f t="shared" si="10"/>
        <v>89.827492385786798</v>
      </c>
      <c r="O44" s="57">
        <v>0.875</v>
      </c>
      <c r="P44" s="57">
        <v>0.83</v>
      </c>
      <c r="Q44" s="57">
        <v>98.6</v>
      </c>
      <c r="R44" s="56">
        <v>80</v>
      </c>
      <c r="S44" s="57">
        <f t="shared" si="16"/>
        <v>21.456249999999994</v>
      </c>
      <c r="T44" s="57">
        <f t="shared" si="11"/>
        <v>117.23607868020302</v>
      </c>
      <c r="U44" s="47">
        <v>5.875</v>
      </c>
      <c r="V44" s="47">
        <v>0.83</v>
      </c>
      <c r="W44" s="47">
        <v>95</v>
      </c>
      <c r="X44" s="46">
        <v>80</v>
      </c>
      <c r="Y44" s="47">
        <f t="shared" si="17"/>
        <v>22.006250000000001</v>
      </c>
      <c r="Z44" s="47">
        <f t="shared" si="12"/>
        <v>120.24125634517769</v>
      </c>
      <c r="AA44" s="57">
        <v>9.875</v>
      </c>
      <c r="AB44" s="57">
        <v>0.83</v>
      </c>
      <c r="AC44" s="57">
        <v>96.8</v>
      </c>
      <c r="AD44" s="56">
        <v>80</v>
      </c>
      <c r="AE44" s="57">
        <f t="shared" si="18"/>
        <v>27.126249999999995</v>
      </c>
      <c r="AF44" s="57">
        <f t="shared" si="13"/>
        <v>148.21672842639592</v>
      </c>
      <c r="AG44" s="47">
        <v>5.875</v>
      </c>
      <c r="AH44" s="47">
        <v>0.83</v>
      </c>
      <c r="AI44" s="47">
        <v>96.8</v>
      </c>
      <c r="AJ44" s="46">
        <v>80</v>
      </c>
      <c r="AK44" s="47">
        <f t="shared" si="19"/>
        <v>23.806249999999999</v>
      </c>
      <c r="AL44" s="47">
        <f t="shared" si="14"/>
        <v>130.07638324873096</v>
      </c>
    </row>
    <row r="45" spans="1:38" x14ac:dyDescent="0.25">
      <c r="E45" s="30">
        <v>0.25380710659898481</v>
      </c>
      <c r="F45" s="22">
        <v>21.527999999999999</v>
      </c>
      <c r="G45" s="50">
        <v>0.25</v>
      </c>
      <c r="H45" s="30">
        <v>9</v>
      </c>
      <c r="I45" s="47">
        <v>-3</v>
      </c>
      <c r="J45" s="47">
        <v>0.83</v>
      </c>
      <c r="K45" s="47">
        <v>96.8</v>
      </c>
      <c r="L45" s="46">
        <v>80</v>
      </c>
      <c r="M45" s="47">
        <f t="shared" si="15"/>
        <v>14.779999999999998</v>
      </c>
      <c r="N45" s="47">
        <f t="shared" si="10"/>
        <v>80.757319796954306</v>
      </c>
      <c r="O45" s="57">
        <v>0.875</v>
      </c>
      <c r="P45" s="57">
        <v>0.83</v>
      </c>
      <c r="Q45" s="57">
        <v>98.6</v>
      </c>
      <c r="R45" s="56">
        <v>80</v>
      </c>
      <c r="S45" s="57">
        <f t="shared" si="16"/>
        <v>19.796249999999993</v>
      </c>
      <c r="T45" s="57">
        <f t="shared" si="11"/>
        <v>108.16590609137053</v>
      </c>
      <c r="U45" s="47">
        <v>5.875</v>
      </c>
      <c r="V45" s="47">
        <v>0.83</v>
      </c>
      <c r="W45" s="47">
        <v>95</v>
      </c>
      <c r="X45" s="46">
        <v>80</v>
      </c>
      <c r="Y45" s="47">
        <f t="shared" si="17"/>
        <v>20.346249999999998</v>
      </c>
      <c r="Z45" s="47">
        <f t="shared" si="12"/>
        <v>111.17108375634517</v>
      </c>
      <c r="AA45" s="57">
        <v>9.875</v>
      </c>
      <c r="AB45" s="57">
        <v>0.83</v>
      </c>
      <c r="AC45" s="57">
        <v>96.8</v>
      </c>
      <c r="AD45" s="56">
        <v>80</v>
      </c>
      <c r="AE45" s="57">
        <f t="shared" si="18"/>
        <v>25.466249999999995</v>
      </c>
      <c r="AF45" s="57">
        <f t="shared" si="13"/>
        <v>139.14655583756343</v>
      </c>
      <c r="AG45" s="47">
        <v>5.875</v>
      </c>
      <c r="AH45" s="47">
        <v>0.83</v>
      </c>
      <c r="AI45" s="47">
        <v>96.8</v>
      </c>
      <c r="AJ45" s="46">
        <v>80</v>
      </c>
      <c r="AK45" s="47">
        <f t="shared" si="19"/>
        <v>22.146249999999995</v>
      </c>
      <c r="AL45" s="47">
        <f t="shared" si="14"/>
        <v>121.00621065989846</v>
      </c>
    </row>
    <row r="46" spans="1:38" x14ac:dyDescent="0.25">
      <c r="E46" s="30">
        <v>0.25380710659898481</v>
      </c>
      <c r="F46" s="22">
        <v>21.527999999999999</v>
      </c>
      <c r="G46" s="50">
        <v>0.29166666666666702</v>
      </c>
      <c r="H46" s="30">
        <v>8</v>
      </c>
      <c r="I46" s="47">
        <v>-3</v>
      </c>
      <c r="J46" s="47">
        <v>0.83</v>
      </c>
      <c r="K46" s="47">
        <v>96.8</v>
      </c>
      <c r="L46" s="46">
        <v>80</v>
      </c>
      <c r="M46" s="47">
        <f t="shared" si="15"/>
        <v>13.949999999999996</v>
      </c>
      <c r="N46" s="47">
        <f t="shared" si="10"/>
        <v>76.22223350253806</v>
      </c>
      <c r="O46" s="57">
        <v>0.875</v>
      </c>
      <c r="P46" s="57">
        <v>0.83</v>
      </c>
      <c r="Q46" s="57">
        <v>98.6</v>
      </c>
      <c r="R46" s="56">
        <v>80</v>
      </c>
      <c r="S46" s="57">
        <f t="shared" si="16"/>
        <v>18.966249999999995</v>
      </c>
      <c r="T46" s="57">
        <f t="shared" si="11"/>
        <v>103.6308197969543</v>
      </c>
      <c r="U46" s="47">
        <v>5.875</v>
      </c>
      <c r="V46" s="47">
        <v>0.83</v>
      </c>
      <c r="W46" s="47">
        <v>95</v>
      </c>
      <c r="X46" s="46">
        <v>80</v>
      </c>
      <c r="Y46" s="47">
        <f t="shared" si="17"/>
        <v>19.516249999999999</v>
      </c>
      <c r="Z46" s="47">
        <f t="shared" si="12"/>
        <v>106.63599746192894</v>
      </c>
      <c r="AA46" s="57">
        <v>9.875</v>
      </c>
      <c r="AB46" s="57">
        <v>0.83</v>
      </c>
      <c r="AC46" s="57">
        <v>96.8</v>
      </c>
      <c r="AD46" s="56">
        <v>80</v>
      </c>
      <c r="AE46" s="57">
        <f t="shared" si="18"/>
        <v>24.636249999999997</v>
      </c>
      <c r="AF46" s="57">
        <f t="shared" si="13"/>
        <v>134.61146954314719</v>
      </c>
      <c r="AG46" s="47">
        <v>5.875</v>
      </c>
      <c r="AH46" s="47">
        <v>0.83</v>
      </c>
      <c r="AI46" s="47">
        <v>96.8</v>
      </c>
      <c r="AJ46" s="46">
        <v>80</v>
      </c>
      <c r="AK46" s="47">
        <f t="shared" si="19"/>
        <v>21.316249999999997</v>
      </c>
      <c r="AL46" s="47">
        <f t="shared" si="14"/>
        <v>116.47112436548223</v>
      </c>
    </row>
    <row r="47" spans="1:38" x14ac:dyDescent="0.25">
      <c r="E47" s="30">
        <v>0.25380710659898481</v>
      </c>
      <c r="F47" s="22">
        <v>21.527999999999999</v>
      </c>
      <c r="G47" s="50">
        <v>0.33333333333333398</v>
      </c>
      <c r="H47" s="30">
        <v>7</v>
      </c>
      <c r="I47" s="47">
        <v>-3</v>
      </c>
      <c r="J47" s="47">
        <v>0.83</v>
      </c>
      <c r="K47" s="47">
        <v>96.8</v>
      </c>
      <c r="L47" s="46">
        <v>80</v>
      </c>
      <c r="M47" s="47">
        <f t="shared" si="15"/>
        <v>13.119999999999997</v>
      </c>
      <c r="N47" s="47">
        <f t="shared" si="10"/>
        <v>71.687147208121814</v>
      </c>
      <c r="O47" s="57">
        <v>0.875</v>
      </c>
      <c r="P47" s="57">
        <v>0.83</v>
      </c>
      <c r="Q47" s="57">
        <v>98.6</v>
      </c>
      <c r="R47" s="56">
        <v>80</v>
      </c>
      <c r="S47" s="57">
        <f t="shared" si="16"/>
        <v>18.136249999999993</v>
      </c>
      <c r="T47" s="57">
        <f t="shared" si="11"/>
        <v>99.095733502538039</v>
      </c>
      <c r="U47" s="47">
        <v>5.875</v>
      </c>
      <c r="V47" s="47">
        <v>0.83</v>
      </c>
      <c r="W47" s="47">
        <v>95</v>
      </c>
      <c r="X47" s="46">
        <v>80</v>
      </c>
      <c r="Y47" s="47">
        <f t="shared" si="17"/>
        <v>18.686250000000001</v>
      </c>
      <c r="Z47" s="47">
        <f t="shared" si="12"/>
        <v>102.10091116751271</v>
      </c>
      <c r="AA47" s="57">
        <v>9.875</v>
      </c>
      <c r="AB47" s="57">
        <v>0.83</v>
      </c>
      <c r="AC47" s="57">
        <v>96.8</v>
      </c>
      <c r="AD47" s="56">
        <v>80</v>
      </c>
      <c r="AE47" s="57">
        <f t="shared" si="18"/>
        <v>23.806249999999999</v>
      </c>
      <c r="AF47" s="57">
        <f t="shared" si="13"/>
        <v>130.07638324873096</v>
      </c>
      <c r="AG47" s="47">
        <v>5.875</v>
      </c>
      <c r="AH47" s="47">
        <v>0.83</v>
      </c>
      <c r="AI47" s="47">
        <v>96.8</v>
      </c>
      <c r="AJ47" s="46">
        <v>80</v>
      </c>
      <c r="AK47" s="47">
        <f t="shared" si="19"/>
        <v>20.486249999999998</v>
      </c>
      <c r="AL47" s="47">
        <f t="shared" si="14"/>
        <v>111.93603807106599</v>
      </c>
    </row>
    <row r="48" spans="1:38" x14ac:dyDescent="0.25">
      <c r="E48" s="30">
        <v>0.25380710659898481</v>
      </c>
      <c r="F48" s="22">
        <v>21.527999999999999</v>
      </c>
      <c r="G48" s="50">
        <v>0.375</v>
      </c>
      <c r="H48" s="30">
        <v>6</v>
      </c>
      <c r="I48" s="47">
        <v>-3</v>
      </c>
      <c r="J48" s="47">
        <v>0.83</v>
      </c>
      <c r="K48" s="47">
        <v>96.8</v>
      </c>
      <c r="L48" s="46">
        <v>80</v>
      </c>
      <c r="M48" s="47">
        <f t="shared" si="15"/>
        <v>12.289999999999997</v>
      </c>
      <c r="N48" s="47">
        <f t="shared" si="10"/>
        <v>67.152060913705583</v>
      </c>
      <c r="O48" s="57">
        <v>0.875</v>
      </c>
      <c r="P48" s="57">
        <v>0.83</v>
      </c>
      <c r="Q48" s="57">
        <v>98.6</v>
      </c>
      <c r="R48" s="56">
        <v>80</v>
      </c>
      <c r="S48" s="57">
        <f t="shared" si="16"/>
        <v>17.306249999999995</v>
      </c>
      <c r="T48" s="57">
        <f t="shared" si="11"/>
        <v>94.560647208121807</v>
      </c>
      <c r="U48" s="47">
        <v>5.875</v>
      </c>
      <c r="V48" s="47">
        <v>0.83</v>
      </c>
      <c r="W48" s="47">
        <v>95</v>
      </c>
      <c r="X48" s="46">
        <v>80</v>
      </c>
      <c r="Y48" s="47">
        <f t="shared" si="17"/>
        <v>17.856249999999999</v>
      </c>
      <c r="Z48" s="47">
        <f t="shared" si="12"/>
        <v>97.565824873096446</v>
      </c>
      <c r="AA48" s="57">
        <v>9.875</v>
      </c>
      <c r="AB48" s="57">
        <v>0.83</v>
      </c>
      <c r="AC48" s="57">
        <v>96.8</v>
      </c>
      <c r="AD48" s="56">
        <v>80</v>
      </c>
      <c r="AE48" s="57">
        <f t="shared" si="18"/>
        <v>22.976249999999997</v>
      </c>
      <c r="AF48" s="57">
        <f t="shared" si="13"/>
        <v>125.54129695431472</v>
      </c>
      <c r="AG48" s="47">
        <v>5.875</v>
      </c>
      <c r="AH48" s="47">
        <v>0.83</v>
      </c>
      <c r="AI48" s="47">
        <v>96.8</v>
      </c>
      <c r="AJ48" s="46">
        <v>80</v>
      </c>
      <c r="AK48" s="47">
        <f t="shared" si="19"/>
        <v>19.656249999999996</v>
      </c>
      <c r="AL48" s="47">
        <f t="shared" si="14"/>
        <v>107.40095177664973</v>
      </c>
    </row>
    <row r="49" spans="5:38" x14ac:dyDescent="0.25">
      <c r="E49" s="30">
        <v>0.25380710659898481</v>
      </c>
      <c r="F49" s="22">
        <v>21.527999999999999</v>
      </c>
      <c r="G49" s="50">
        <v>0.41666666666666702</v>
      </c>
      <c r="H49" s="30">
        <v>6</v>
      </c>
      <c r="I49" s="47">
        <v>-3</v>
      </c>
      <c r="J49" s="47">
        <v>0.83</v>
      </c>
      <c r="K49" s="47">
        <v>96.8</v>
      </c>
      <c r="L49" s="46">
        <v>80</v>
      </c>
      <c r="M49" s="47">
        <f t="shared" si="15"/>
        <v>12.289999999999997</v>
      </c>
      <c r="N49" s="47">
        <f t="shared" si="10"/>
        <v>67.152060913705583</v>
      </c>
      <c r="O49" s="57">
        <v>0.875</v>
      </c>
      <c r="P49" s="57">
        <v>0.83</v>
      </c>
      <c r="Q49" s="57">
        <v>98.6</v>
      </c>
      <c r="R49" s="56">
        <v>80</v>
      </c>
      <c r="S49" s="57">
        <f t="shared" si="16"/>
        <v>17.306249999999995</v>
      </c>
      <c r="T49" s="57">
        <f t="shared" si="11"/>
        <v>94.560647208121807</v>
      </c>
      <c r="U49" s="47">
        <v>5.875</v>
      </c>
      <c r="V49" s="47">
        <v>0.83</v>
      </c>
      <c r="W49" s="47">
        <v>95</v>
      </c>
      <c r="X49" s="46">
        <v>80</v>
      </c>
      <c r="Y49" s="47">
        <f t="shared" si="17"/>
        <v>17.856249999999999</v>
      </c>
      <c r="Z49" s="47">
        <f t="shared" si="12"/>
        <v>97.565824873096446</v>
      </c>
      <c r="AA49" s="57">
        <v>9.875</v>
      </c>
      <c r="AB49" s="57">
        <v>0.83</v>
      </c>
      <c r="AC49" s="57">
        <v>96.8</v>
      </c>
      <c r="AD49" s="56">
        <v>80</v>
      </c>
      <c r="AE49" s="57">
        <f t="shared" si="18"/>
        <v>22.976249999999997</v>
      </c>
      <c r="AF49" s="57">
        <f t="shared" si="13"/>
        <v>125.54129695431472</v>
      </c>
      <c r="AG49" s="47">
        <v>5.875</v>
      </c>
      <c r="AH49" s="47">
        <v>0.83</v>
      </c>
      <c r="AI49" s="47">
        <v>96.8</v>
      </c>
      <c r="AJ49" s="46">
        <v>80</v>
      </c>
      <c r="AK49" s="47">
        <f t="shared" si="19"/>
        <v>19.656249999999996</v>
      </c>
      <c r="AL49" s="47">
        <f t="shared" si="14"/>
        <v>107.40095177664973</v>
      </c>
    </row>
    <row r="50" spans="5:38" x14ac:dyDescent="0.25">
      <c r="E50" s="30">
        <v>0.25380710659898481</v>
      </c>
      <c r="F50" s="22">
        <v>21.527999999999999</v>
      </c>
      <c r="G50" s="50">
        <v>0.45833333333333398</v>
      </c>
      <c r="H50" s="30">
        <v>7</v>
      </c>
      <c r="I50" s="47">
        <v>-3</v>
      </c>
      <c r="J50" s="47">
        <v>0.83</v>
      </c>
      <c r="K50" s="47">
        <v>96.8</v>
      </c>
      <c r="L50" s="46">
        <v>80</v>
      </c>
      <c r="M50" s="47">
        <f t="shared" si="15"/>
        <v>13.119999999999997</v>
      </c>
      <c r="N50" s="47">
        <f t="shared" si="10"/>
        <v>71.687147208121814</v>
      </c>
      <c r="O50" s="57">
        <v>0.875</v>
      </c>
      <c r="P50" s="57">
        <v>0.83</v>
      </c>
      <c r="Q50" s="57">
        <v>98.6</v>
      </c>
      <c r="R50" s="56">
        <v>80</v>
      </c>
      <c r="S50" s="57">
        <f t="shared" si="16"/>
        <v>18.136249999999993</v>
      </c>
      <c r="T50" s="57">
        <f t="shared" si="11"/>
        <v>99.095733502538039</v>
      </c>
      <c r="U50" s="47">
        <v>5.875</v>
      </c>
      <c r="V50" s="47">
        <v>0.83</v>
      </c>
      <c r="W50" s="47">
        <v>95</v>
      </c>
      <c r="X50" s="46">
        <v>80</v>
      </c>
      <c r="Y50" s="47">
        <f t="shared" si="17"/>
        <v>18.686250000000001</v>
      </c>
      <c r="Z50" s="47">
        <f t="shared" si="12"/>
        <v>102.10091116751271</v>
      </c>
      <c r="AA50" s="57">
        <v>9.875</v>
      </c>
      <c r="AB50" s="57">
        <v>0.83</v>
      </c>
      <c r="AC50" s="57">
        <v>96.8</v>
      </c>
      <c r="AD50" s="56">
        <v>80</v>
      </c>
      <c r="AE50" s="57">
        <f t="shared" si="18"/>
        <v>23.806249999999999</v>
      </c>
      <c r="AF50" s="57">
        <f t="shared" si="13"/>
        <v>130.07638324873096</v>
      </c>
      <c r="AG50" s="47">
        <v>5.875</v>
      </c>
      <c r="AH50" s="47">
        <v>0.83</v>
      </c>
      <c r="AI50" s="47">
        <v>96.8</v>
      </c>
      <c r="AJ50" s="46">
        <v>80</v>
      </c>
      <c r="AK50" s="47">
        <f t="shared" si="19"/>
        <v>20.486249999999998</v>
      </c>
      <c r="AL50" s="47">
        <f t="shared" si="14"/>
        <v>111.93603807106599</v>
      </c>
    </row>
    <row r="51" spans="5:38" x14ac:dyDescent="0.25">
      <c r="E51" s="30">
        <v>0.25380710659898481</v>
      </c>
      <c r="F51" s="22">
        <v>21.527999999999999</v>
      </c>
      <c r="G51" s="50">
        <v>0.5</v>
      </c>
      <c r="H51" s="30">
        <v>9</v>
      </c>
      <c r="I51" s="47">
        <v>-3</v>
      </c>
      <c r="J51" s="47">
        <v>0.83</v>
      </c>
      <c r="K51" s="47">
        <v>96.8</v>
      </c>
      <c r="L51" s="46">
        <v>80</v>
      </c>
      <c r="M51" s="47">
        <f t="shared" si="15"/>
        <v>14.779999999999998</v>
      </c>
      <c r="N51" s="47">
        <f t="shared" si="10"/>
        <v>80.757319796954306</v>
      </c>
      <c r="O51" s="57">
        <v>0.875</v>
      </c>
      <c r="P51" s="57">
        <v>0.83</v>
      </c>
      <c r="Q51" s="57">
        <v>98.6</v>
      </c>
      <c r="R51" s="56">
        <v>80</v>
      </c>
      <c r="S51" s="57">
        <f t="shared" si="16"/>
        <v>19.796249999999993</v>
      </c>
      <c r="T51" s="57">
        <f t="shared" si="11"/>
        <v>108.16590609137053</v>
      </c>
      <c r="U51" s="47">
        <v>5.875</v>
      </c>
      <c r="V51" s="47">
        <v>0.83</v>
      </c>
      <c r="W51" s="47">
        <v>95</v>
      </c>
      <c r="X51" s="46">
        <v>80</v>
      </c>
      <c r="Y51" s="47">
        <f t="shared" si="17"/>
        <v>20.346249999999998</v>
      </c>
      <c r="Z51" s="47">
        <f t="shared" si="12"/>
        <v>111.17108375634517</v>
      </c>
      <c r="AA51" s="57">
        <v>9.875</v>
      </c>
      <c r="AB51" s="57">
        <v>0.83</v>
      </c>
      <c r="AC51" s="57">
        <v>96.8</v>
      </c>
      <c r="AD51" s="56">
        <v>80</v>
      </c>
      <c r="AE51" s="57">
        <f t="shared" si="18"/>
        <v>25.466249999999995</v>
      </c>
      <c r="AF51" s="57">
        <f t="shared" si="13"/>
        <v>139.14655583756343</v>
      </c>
      <c r="AG51" s="47">
        <v>5.875</v>
      </c>
      <c r="AH51" s="47">
        <v>0.83</v>
      </c>
      <c r="AI51" s="47">
        <v>96.8</v>
      </c>
      <c r="AJ51" s="46">
        <v>80</v>
      </c>
      <c r="AK51" s="47">
        <f t="shared" si="19"/>
        <v>22.146249999999995</v>
      </c>
      <c r="AL51" s="47">
        <f t="shared" si="14"/>
        <v>121.00621065989846</v>
      </c>
    </row>
    <row r="52" spans="5:38" x14ac:dyDescent="0.25">
      <c r="E52" s="30">
        <v>0.25380710659898481</v>
      </c>
      <c r="F52" s="22">
        <v>21.527999999999999</v>
      </c>
      <c r="G52" s="50">
        <v>0.54166666666666696</v>
      </c>
      <c r="H52" s="30">
        <v>12</v>
      </c>
      <c r="I52" s="47">
        <v>-3</v>
      </c>
      <c r="J52" s="47">
        <v>0.83</v>
      </c>
      <c r="K52" s="47">
        <v>96.8</v>
      </c>
      <c r="L52" s="46">
        <v>80</v>
      </c>
      <c r="M52" s="47">
        <f t="shared" si="15"/>
        <v>17.269999999999996</v>
      </c>
      <c r="N52" s="47">
        <f t="shared" si="10"/>
        <v>94.362578680203029</v>
      </c>
      <c r="O52" s="57">
        <v>0.875</v>
      </c>
      <c r="P52" s="57">
        <v>0.83</v>
      </c>
      <c r="Q52" s="57">
        <v>98.6</v>
      </c>
      <c r="R52" s="56">
        <v>80</v>
      </c>
      <c r="S52" s="57">
        <f t="shared" si="16"/>
        <v>22.286249999999995</v>
      </c>
      <c r="T52" s="57">
        <f t="shared" si="11"/>
        <v>121.77116497461928</v>
      </c>
      <c r="U52" s="47">
        <v>5.875</v>
      </c>
      <c r="V52" s="47">
        <v>0.83</v>
      </c>
      <c r="W52" s="47">
        <v>95</v>
      </c>
      <c r="X52" s="46">
        <v>80</v>
      </c>
      <c r="Y52" s="47">
        <f t="shared" si="17"/>
        <v>22.83625</v>
      </c>
      <c r="Z52" s="47">
        <f t="shared" si="12"/>
        <v>124.77634263959392</v>
      </c>
      <c r="AA52" s="57">
        <v>9.875</v>
      </c>
      <c r="AB52" s="57">
        <v>0.83</v>
      </c>
      <c r="AC52" s="57">
        <v>96.8</v>
      </c>
      <c r="AD52" s="56">
        <v>80</v>
      </c>
      <c r="AE52" s="57">
        <f t="shared" si="18"/>
        <v>27.956249999999997</v>
      </c>
      <c r="AF52" s="57">
        <f t="shared" si="13"/>
        <v>152.75181472081218</v>
      </c>
      <c r="AG52" s="47">
        <v>5.875</v>
      </c>
      <c r="AH52" s="47">
        <v>0.83</v>
      </c>
      <c r="AI52" s="47">
        <v>96.8</v>
      </c>
      <c r="AJ52" s="46">
        <v>80</v>
      </c>
      <c r="AK52" s="47">
        <f t="shared" si="19"/>
        <v>24.636249999999997</v>
      </c>
      <c r="AL52" s="47">
        <f t="shared" si="14"/>
        <v>134.61146954314719</v>
      </c>
    </row>
    <row r="53" spans="5:38" x14ac:dyDescent="0.25">
      <c r="E53" s="30">
        <v>0.25380710659898481</v>
      </c>
      <c r="F53" s="22">
        <v>21.527999999999999</v>
      </c>
      <c r="G53" s="50">
        <v>0.58333333333333404</v>
      </c>
      <c r="H53" s="30">
        <v>16</v>
      </c>
      <c r="I53" s="47">
        <v>-3</v>
      </c>
      <c r="J53" s="47">
        <v>0.83</v>
      </c>
      <c r="K53" s="47">
        <v>96.8</v>
      </c>
      <c r="L53" s="46">
        <v>80</v>
      </c>
      <c r="M53" s="47">
        <f t="shared" si="15"/>
        <v>20.589999999999996</v>
      </c>
      <c r="N53" s="47">
        <f t="shared" si="10"/>
        <v>112.50292385786801</v>
      </c>
      <c r="O53" s="57">
        <v>0.875</v>
      </c>
      <c r="P53" s="57">
        <v>0.83</v>
      </c>
      <c r="Q53" s="57">
        <v>98.6</v>
      </c>
      <c r="R53" s="56">
        <v>80</v>
      </c>
      <c r="S53" s="57">
        <f t="shared" si="16"/>
        <v>25.606249999999996</v>
      </c>
      <c r="T53" s="57">
        <f t="shared" si="11"/>
        <v>139.91151015228425</v>
      </c>
      <c r="U53" s="47">
        <v>5.875</v>
      </c>
      <c r="V53" s="47">
        <v>0.83</v>
      </c>
      <c r="W53" s="47">
        <v>95</v>
      </c>
      <c r="X53" s="46">
        <v>80</v>
      </c>
      <c r="Y53" s="47">
        <f t="shared" si="17"/>
        <v>26.15625</v>
      </c>
      <c r="Z53" s="47">
        <f t="shared" si="12"/>
        <v>142.91668781725889</v>
      </c>
      <c r="AA53" s="57">
        <v>9.875</v>
      </c>
      <c r="AB53" s="57">
        <v>0.83</v>
      </c>
      <c r="AC53" s="57">
        <v>96.8</v>
      </c>
      <c r="AD53" s="56">
        <v>80</v>
      </c>
      <c r="AE53" s="57">
        <f t="shared" si="18"/>
        <v>31.276249999999997</v>
      </c>
      <c r="AF53" s="57">
        <f t="shared" si="13"/>
        <v>170.89215989847716</v>
      </c>
      <c r="AG53" s="47">
        <v>5.875</v>
      </c>
      <c r="AH53" s="47">
        <v>0.83</v>
      </c>
      <c r="AI53" s="47">
        <v>96.8</v>
      </c>
      <c r="AJ53" s="46">
        <v>80</v>
      </c>
      <c r="AK53" s="47">
        <f t="shared" si="19"/>
        <v>27.956249999999997</v>
      </c>
      <c r="AL53" s="47">
        <f t="shared" si="14"/>
        <v>152.75181472081218</v>
      </c>
    </row>
    <row r="54" spans="5:38" x14ac:dyDescent="0.25">
      <c r="E54" s="30">
        <v>0.25380710659898481</v>
      </c>
      <c r="F54" s="22">
        <v>21.527999999999999</v>
      </c>
      <c r="G54" s="50">
        <v>0.625</v>
      </c>
      <c r="H54" s="30">
        <v>20</v>
      </c>
      <c r="I54" s="47">
        <v>-3</v>
      </c>
      <c r="J54" s="47">
        <v>0.83</v>
      </c>
      <c r="K54" s="47">
        <v>96.8</v>
      </c>
      <c r="L54" s="46">
        <v>80</v>
      </c>
      <c r="M54" s="47">
        <f t="shared" si="15"/>
        <v>23.909999999999997</v>
      </c>
      <c r="N54" s="47">
        <f t="shared" si="10"/>
        <v>130.643269035533</v>
      </c>
      <c r="O54" s="57">
        <v>0.875</v>
      </c>
      <c r="P54" s="57">
        <v>0.83</v>
      </c>
      <c r="Q54" s="57">
        <v>98.6</v>
      </c>
      <c r="R54" s="56">
        <v>80</v>
      </c>
      <c r="S54" s="57">
        <f t="shared" si="16"/>
        <v>28.926249999999992</v>
      </c>
      <c r="T54" s="57">
        <f t="shared" si="11"/>
        <v>158.05185532994921</v>
      </c>
      <c r="U54" s="47">
        <v>5.875</v>
      </c>
      <c r="V54" s="47">
        <v>0.83</v>
      </c>
      <c r="W54" s="47">
        <v>95</v>
      </c>
      <c r="X54" s="46">
        <v>80</v>
      </c>
      <c r="Y54" s="47">
        <f t="shared" si="17"/>
        <v>29.47625</v>
      </c>
      <c r="Z54" s="47">
        <f t="shared" si="12"/>
        <v>161.05703299492387</v>
      </c>
      <c r="AA54" s="57">
        <v>9.875</v>
      </c>
      <c r="AB54" s="57">
        <v>0.83</v>
      </c>
      <c r="AC54" s="57">
        <v>96.8</v>
      </c>
      <c r="AD54" s="56">
        <v>80</v>
      </c>
      <c r="AE54" s="57">
        <f t="shared" si="18"/>
        <v>34.596249999999998</v>
      </c>
      <c r="AF54" s="57">
        <f t="shared" si="13"/>
        <v>189.03250507614214</v>
      </c>
      <c r="AG54" s="47">
        <v>5.875</v>
      </c>
      <c r="AH54" s="47">
        <v>0.83</v>
      </c>
      <c r="AI54" s="47">
        <v>96.8</v>
      </c>
      <c r="AJ54" s="46">
        <v>80</v>
      </c>
      <c r="AK54" s="47">
        <f t="shared" si="19"/>
        <v>31.276249999999997</v>
      </c>
      <c r="AL54" s="47">
        <f t="shared" si="14"/>
        <v>170.89215989847716</v>
      </c>
    </row>
    <row r="55" spans="5:38" x14ac:dyDescent="0.25">
      <c r="E55" s="30">
        <v>0.25380710659898481</v>
      </c>
      <c r="F55" s="22">
        <v>21.527999999999999</v>
      </c>
      <c r="G55" s="50">
        <v>0.66666666666666696</v>
      </c>
      <c r="H55" s="30">
        <v>24</v>
      </c>
      <c r="I55" s="47">
        <v>-3</v>
      </c>
      <c r="J55" s="47">
        <v>0.83</v>
      </c>
      <c r="K55" s="47">
        <v>96.8</v>
      </c>
      <c r="L55" s="46">
        <v>80</v>
      </c>
      <c r="M55" s="47">
        <f t="shared" si="15"/>
        <v>27.229999999999997</v>
      </c>
      <c r="N55" s="47">
        <f t="shared" si="10"/>
        <v>148.78361421319798</v>
      </c>
      <c r="O55" s="57">
        <v>0.875</v>
      </c>
      <c r="P55" s="57">
        <v>0.83</v>
      </c>
      <c r="Q55" s="57">
        <v>98.6</v>
      </c>
      <c r="R55" s="56">
        <v>80</v>
      </c>
      <c r="S55" s="57">
        <f t="shared" si="16"/>
        <v>32.246249999999989</v>
      </c>
      <c r="T55" s="57">
        <f t="shared" si="11"/>
        <v>176.19220050761416</v>
      </c>
      <c r="U55" s="47">
        <v>5.875</v>
      </c>
      <c r="V55" s="47">
        <v>0.83</v>
      </c>
      <c r="W55" s="47">
        <v>95</v>
      </c>
      <c r="X55" s="46">
        <v>80</v>
      </c>
      <c r="Y55" s="47">
        <f t="shared" si="17"/>
        <v>32.796250000000001</v>
      </c>
      <c r="Z55" s="47">
        <f t="shared" si="12"/>
        <v>179.19737817258886</v>
      </c>
      <c r="AA55" s="57">
        <v>9.875</v>
      </c>
      <c r="AB55" s="57">
        <v>0.83</v>
      </c>
      <c r="AC55" s="57">
        <v>96.8</v>
      </c>
      <c r="AD55" s="56">
        <v>80</v>
      </c>
      <c r="AE55" s="57">
        <f t="shared" si="18"/>
        <v>37.916249999999991</v>
      </c>
      <c r="AF55" s="57">
        <f t="shared" si="13"/>
        <v>207.17285025380707</v>
      </c>
      <c r="AG55" s="47">
        <v>5.875</v>
      </c>
      <c r="AH55" s="47">
        <v>0.83</v>
      </c>
      <c r="AI55" s="47">
        <v>96.8</v>
      </c>
      <c r="AJ55" s="46">
        <v>80</v>
      </c>
      <c r="AK55" s="47">
        <f t="shared" si="19"/>
        <v>34.596249999999998</v>
      </c>
      <c r="AL55" s="47">
        <f t="shared" si="14"/>
        <v>189.03250507614214</v>
      </c>
    </row>
    <row r="56" spans="5:38" x14ac:dyDescent="0.25">
      <c r="E56" s="30">
        <v>0.25380710659898481</v>
      </c>
      <c r="F56" s="22">
        <v>21.527999999999999</v>
      </c>
      <c r="G56" s="50">
        <v>0.70833333333333404</v>
      </c>
      <c r="H56" s="30">
        <v>27</v>
      </c>
      <c r="I56" s="47">
        <v>-3</v>
      </c>
      <c r="J56" s="47">
        <v>0.83</v>
      </c>
      <c r="K56" s="47">
        <v>96.8</v>
      </c>
      <c r="L56" s="46">
        <v>80</v>
      </c>
      <c r="M56" s="47">
        <f t="shared" si="15"/>
        <v>29.719999999999995</v>
      </c>
      <c r="N56" s="47">
        <f t="shared" si="10"/>
        <v>162.3888730964467</v>
      </c>
      <c r="O56" s="57">
        <v>0.875</v>
      </c>
      <c r="P56" s="57">
        <v>0.83</v>
      </c>
      <c r="Q56" s="57">
        <v>98.6</v>
      </c>
      <c r="R56" s="56">
        <v>80</v>
      </c>
      <c r="S56" s="57">
        <f t="shared" si="16"/>
        <v>34.736249999999998</v>
      </c>
      <c r="T56" s="57">
        <f t="shared" si="11"/>
        <v>189.79745939086294</v>
      </c>
      <c r="U56" s="47">
        <v>5.875</v>
      </c>
      <c r="V56" s="47">
        <v>0.83</v>
      </c>
      <c r="W56" s="47">
        <v>95</v>
      </c>
      <c r="X56" s="46">
        <v>80</v>
      </c>
      <c r="Y56" s="47">
        <f t="shared" si="17"/>
        <v>35.286249999999995</v>
      </c>
      <c r="Z56" s="47">
        <f t="shared" si="12"/>
        <v>192.80263705583755</v>
      </c>
      <c r="AA56" s="57">
        <v>9.875</v>
      </c>
      <c r="AB56" s="57">
        <v>0.83</v>
      </c>
      <c r="AC56" s="57">
        <v>96.8</v>
      </c>
      <c r="AD56" s="56">
        <v>80</v>
      </c>
      <c r="AE56" s="57">
        <f t="shared" si="18"/>
        <v>40.40625</v>
      </c>
      <c r="AF56" s="57">
        <f t="shared" si="13"/>
        <v>220.77810913705585</v>
      </c>
      <c r="AG56" s="47">
        <v>5.875</v>
      </c>
      <c r="AH56" s="47">
        <v>0.83</v>
      </c>
      <c r="AI56" s="47">
        <v>96.8</v>
      </c>
      <c r="AJ56" s="46">
        <v>80</v>
      </c>
      <c r="AK56" s="47">
        <f t="shared" si="19"/>
        <v>37.086249999999993</v>
      </c>
      <c r="AL56" s="47">
        <f t="shared" si="14"/>
        <v>202.63776395939084</v>
      </c>
    </row>
    <row r="57" spans="5:38" x14ac:dyDescent="0.25">
      <c r="E57" s="30">
        <v>0.25380710659898481</v>
      </c>
      <c r="F57" s="22">
        <v>21.527999999999999</v>
      </c>
      <c r="G57" s="50">
        <v>0.75</v>
      </c>
      <c r="H57" s="30">
        <v>29</v>
      </c>
      <c r="I57" s="47">
        <v>-3</v>
      </c>
      <c r="J57" s="47">
        <v>0.83</v>
      </c>
      <c r="K57" s="47">
        <v>96.8</v>
      </c>
      <c r="L57" s="46">
        <v>80</v>
      </c>
      <c r="M57" s="47">
        <f t="shared" si="15"/>
        <v>31.379999999999995</v>
      </c>
      <c r="N57" s="47">
        <f t="shared" si="10"/>
        <v>171.45904568527919</v>
      </c>
      <c r="O57" s="57">
        <v>0.875</v>
      </c>
      <c r="P57" s="57">
        <v>0.83</v>
      </c>
      <c r="Q57" s="57">
        <v>98.6</v>
      </c>
      <c r="R57" s="56">
        <v>80</v>
      </c>
      <c r="S57" s="57">
        <f t="shared" si="16"/>
        <v>36.396249999999995</v>
      </c>
      <c r="T57" s="57">
        <f t="shared" si="11"/>
        <v>198.86763197969543</v>
      </c>
      <c r="U57" s="47">
        <v>5.875</v>
      </c>
      <c r="V57" s="47">
        <v>0.83</v>
      </c>
      <c r="W57" s="47">
        <v>95</v>
      </c>
      <c r="X57" s="46">
        <v>80</v>
      </c>
      <c r="Y57" s="47">
        <f t="shared" si="17"/>
        <v>36.946249999999999</v>
      </c>
      <c r="Z57" s="47">
        <f t="shared" si="12"/>
        <v>201.87280964467007</v>
      </c>
      <c r="AA57" s="57">
        <v>9.875</v>
      </c>
      <c r="AB57" s="57">
        <v>0.83</v>
      </c>
      <c r="AC57" s="57">
        <v>96.8</v>
      </c>
      <c r="AD57" s="56">
        <v>80</v>
      </c>
      <c r="AE57" s="57">
        <f t="shared" si="18"/>
        <v>42.066249999999997</v>
      </c>
      <c r="AF57" s="57">
        <f t="shared" si="13"/>
        <v>229.84828172588834</v>
      </c>
      <c r="AG57" s="47">
        <v>5.875</v>
      </c>
      <c r="AH57" s="47">
        <v>0.83</v>
      </c>
      <c r="AI57" s="47">
        <v>96.8</v>
      </c>
      <c r="AJ57" s="46">
        <v>80</v>
      </c>
      <c r="AK57" s="47">
        <f t="shared" si="19"/>
        <v>38.746249999999996</v>
      </c>
      <c r="AL57" s="47">
        <f t="shared" si="14"/>
        <v>211.70793654822336</v>
      </c>
    </row>
    <row r="58" spans="5:38" x14ac:dyDescent="0.25">
      <c r="E58" s="30">
        <v>0.25380710659898481</v>
      </c>
      <c r="F58" s="22">
        <v>21.527999999999999</v>
      </c>
      <c r="G58" s="50">
        <v>0.79166666666666696</v>
      </c>
      <c r="H58" s="30">
        <v>29</v>
      </c>
      <c r="I58" s="47">
        <v>-3</v>
      </c>
      <c r="J58" s="47">
        <v>0.83</v>
      </c>
      <c r="K58" s="47">
        <v>96.8</v>
      </c>
      <c r="L58" s="46">
        <v>80</v>
      </c>
      <c r="M58" s="47">
        <f t="shared" si="15"/>
        <v>31.379999999999995</v>
      </c>
      <c r="N58" s="47">
        <f t="shared" si="10"/>
        <v>171.45904568527919</v>
      </c>
      <c r="O58" s="57">
        <v>0.875</v>
      </c>
      <c r="P58" s="57">
        <v>0.83</v>
      </c>
      <c r="Q58" s="57">
        <v>98.6</v>
      </c>
      <c r="R58" s="56">
        <v>80</v>
      </c>
      <c r="S58" s="57">
        <f t="shared" si="16"/>
        <v>36.396249999999995</v>
      </c>
      <c r="T58" s="57">
        <f t="shared" si="11"/>
        <v>198.86763197969543</v>
      </c>
      <c r="U58" s="47">
        <v>5.875</v>
      </c>
      <c r="V58" s="47">
        <v>0.83</v>
      </c>
      <c r="W58" s="47">
        <v>95</v>
      </c>
      <c r="X58" s="46">
        <v>80</v>
      </c>
      <c r="Y58" s="47">
        <f t="shared" si="17"/>
        <v>36.946249999999999</v>
      </c>
      <c r="Z58" s="47">
        <f t="shared" si="12"/>
        <v>201.87280964467007</v>
      </c>
      <c r="AA58" s="57">
        <v>9.875</v>
      </c>
      <c r="AB58" s="57">
        <v>0.83</v>
      </c>
      <c r="AC58" s="57">
        <v>96.8</v>
      </c>
      <c r="AD58" s="56">
        <v>80</v>
      </c>
      <c r="AE58" s="57">
        <f t="shared" si="18"/>
        <v>42.066249999999997</v>
      </c>
      <c r="AF58" s="57">
        <f t="shared" si="13"/>
        <v>229.84828172588834</v>
      </c>
      <c r="AG58" s="47">
        <v>5.875</v>
      </c>
      <c r="AH58" s="47">
        <v>0.83</v>
      </c>
      <c r="AI58" s="47">
        <v>96.8</v>
      </c>
      <c r="AJ58" s="46">
        <v>80</v>
      </c>
      <c r="AK58" s="47">
        <f t="shared" si="19"/>
        <v>38.746249999999996</v>
      </c>
      <c r="AL58" s="47">
        <f t="shared" si="14"/>
        <v>211.70793654822336</v>
      </c>
    </row>
    <row r="59" spans="5:38" x14ac:dyDescent="0.25">
      <c r="E59" s="30">
        <v>0.25380710659898481</v>
      </c>
      <c r="F59" s="22">
        <v>21.527999999999999</v>
      </c>
      <c r="G59" s="50">
        <v>0.83333333333333404</v>
      </c>
      <c r="H59" s="30">
        <v>29</v>
      </c>
      <c r="I59" s="47">
        <v>-3</v>
      </c>
      <c r="J59" s="47">
        <v>0.83</v>
      </c>
      <c r="K59" s="47">
        <v>96.8</v>
      </c>
      <c r="L59" s="46">
        <v>80</v>
      </c>
      <c r="M59" s="47">
        <f t="shared" si="15"/>
        <v>31.379999999999995</v>
      </c>
      <c r="N59" s="47">
        <f t="shared" si="10"/>
        <v>171.45904568527919</v>
      </c>
      <c r="O59" s="57">
        <v>0.875</v>
      </c>
      <c r="P59" s="57">
        <v>0.83</v>
      </c>
      <c r="Q59" s="57">
        <v>98.6</v>
      </c>
      <c r="R59" s="56">
        <v>80</v>
      </c>
      <c r="S59" s="57">
        <f t="shared" si="16"/>
        <v>36.396249999999995</v>
      </c>
      <c r="T59" s="57">
        <f t="shared" si="11"/>
        <v>198.86763197969543</v>
      </c>
      <c r="U59" s="47">
        <v>5.875</v>
      </c>
      <c r="V59" s="47">
        <v>0.83</v>
      </c>
      <c r="W59" s="47">
        <v>95</v>
      </c>
      <c r="X59" s="46">
        <v>80</v>
      </c>
      <c r="Y59" s="47">
        <f t="shared" si="17"/>
        <v>36.946249999999999</v>
      </c>
      <c r="Z59" s="47">
        <f t="shared" si="12"/>
        <v>201.87280964467007</v>
      </c>
      <c r="AA59" s="57">
        <v>9.875</v>
      </c>
      <c r="AB59" s="57">
        <v>0.83</v>
      </c>
      <c r="AC59" s="57">
        <v>96.8</v>
      </c>
      <c r="AD59" s="56">
        <v>80</v>
      </c>
      <c r="AE59" s="57">
        <f t="shared" si="18"/>
        <v>42.066249999999997</v>
      </c>
      <c r="AF59" s="57">
        <f t="shared" si="13"/>
        <v>229.84828172588834</v>
      </c>
      <c r="AG59" s="47">
        <v>5.875</v>
      </c>
      <c r="AH59" s="47">
        <v>0.83</v>
      </c>
      <c r="AI59" s="47">
        <v>96.8</v>
      </c>
      <c r="AJ59" s="46">
        <v>80</v>
      </c>
      <c r="AK59" s="47">
        <f t="shared" si="19"/>
        <v>38.746249999999996</v>
      </c>
      <c r="AL59" s="47">
        <f t="shared" si="14"/>
        <v>211.70793654822336</v>
      </c>
    </row>
    <row r="60" spans="5:38" x14ac:dyDescent="0.25">
      <c r="E60" s="30">
        <v>0.25380710659898481</v>
      </c>
      <c r="F60" s="22">
        <v>21.527999999999999</v>
      </c>
      <c r="G60" s="50">
        <v>0.875</v>
      </c>
      <c r="H60" s="30">
        <v>27</v>
      </c>
      <c r="I60" s="47">
        <v>-3</v>
      </c>
      <c r="J60" s="47">
        <v>0.83</v>
      </c>
      <c r="K60" s="47">
        <v>96.8</v>
      </c>
      <c r="L60" s="46">
        <v>80</v>
      </c>
      <c r="M60" s="47">
        <f t="shared" si="15"/>
        <v>29.719999999999995</v>
      </c>
      <c r="N60" s="47">
        <f t="shared" si="10"/>
        <v>162.3888730964467</v>
      </c>
      <c r="O60" s="57">
        <v>0.875</v>
      </c>
      <c r="P60" s="57">
        <v>0.83</v>
      </c>
      <c r="Q60" s="57">
        <v>98.6</v>
      </c>
      <c r="R60" s="56">
        <v>80</v>
      </c>
      <c r="S60" s="57">
        <f t="shared" si="16"/>
        <v>34.736249999999998</v>
      </c>
      <c r="T60" s="57">
        <f t="shared" si="11"/>
        <v>189.79745939086294</v>
      </c>
      <c r="U60" s="47">
        <v>5.875</v>
      </c>
      <c r="V60" s="47">
        <v>0.83</v>
      </c>
      <c r="W60" s="47">
        <v>95</v>
      </c>
      <c r="X60" s="46">
        <v>80</v>
      </c>
      <c r="Y60" s="47">
        <f t="shared" si="17"/>
        <v>35.286249999999995</v>
      </c>
      <c r="Z60" s="47">
        <f t="shared" si="12"/>
        <v>192.80263705583755</v>
      </c>
      <c r="AA60" s="57">
        <v>9.875</v>
      </c>
      <c r="AB60" s="57">
        <v>0.83</v>
      </c>
      <c r="AC60" s="57">
        <v>96.8</v>
      </c>
      <c r="AD60" s="56">
        <v>80</v>
      </c>
      <c r="AE60" s="57">
        <f t="shared" si="18"/>
        <v>40.40625</v>
      </c>
      <c r="AF60" s="57">
        <f t="shared" si="13"/>
        <v>220.77810913705585</v>
      </c>
      <c r="AG60" s="47">
        <v>5.875</v>
      </c>
      <c r="AH60" s="47">
        <v>0.83</v>
      </c>
      <c r="AI60" s="47">
        <v>96.8</v>
      </c>
      <c r="AJ60" s="46">
        <v>80</v>
      </c>
      <c r="AK60" s="47">
        <f t="shared" si="19"/>
        <v>37.086249999999993</v>
      </c>
      <c r="AL60" s="47">
        <f t="shared" si="14"/>
        <v>202.63776395939084</v>
      </c>
    </row>
    <row r="61" spans="5:38" x14ac:dyDescent="0.25">
      <c r="E61" s="30">
        <v>0.25380710659898481</v>
      </c>
      <c r="F61" s="22">
        <v>21.527999999999999</v>
      </c>
      <c r="G61" s="50">
        <v>0.91666666666666696</v>
      </c>
      <c r="H61" s="30">
        <v>26</v>
      </c>
      <c r="I61" s="47">
        <v>-3</v>
      </c>
      <c r="J61" s="47">
        <v>0.83</v>
      </c>
      <c r="K61" s="47">
        <v>96.8</v>
      </c>
      <c r="L61" s="46">
        <v>80</v>
      </c>
      <c r="M61" s="47">
        <f t="shared" si="15"/>
        <v>28.889999999999997</v>
      </c>
      <c r="N61" s="47">
        <f t="shared" si="10"/>
        <v>157.85378680203044</v>
      </c>
      <c r="O61" s="57">
        <v>0.875</v>
      </c>
      <c r="P61" s="57">
        <v>0.83</v>
      </c>
      <c r="Q61" s="57">
        <v>98.6</v>
      </c>
      <c r="R61" s="56">
        <v>80</v>
      </c>
      <c r="S61" s="57">
        <f t="shared" si="16"/>
        <v>33.906249999999993</v>
      </c>
      <c r="T61" s="57">
        <f t="shared" si="11"/>
        <v>185.26237309644668</v>
      </c>
      <c r="U61" s="47">
        <v>5.875</v>
      </c>
      <c r="V61" s="47">
        <v>0.83</v>
      </c>
      <c r="W61" s="47">
        <v>95</v>
      </c>
      <c r="X61" s="46">
        <v>80</v>
      </c>
      <c r="Y61" s="47">
        <f t="shared" si="17"/>
        <v>34.456249999999997</v>
      </c>
      <c r="Z61" s="47">
        <f t="shared" si="12"/>
        <v>188.26755076142132</v>
      </c>
      <c r="AA61" s="57">
        <v>9.875</v>
      </c>
      <c r="AB61" s="57">
        <v>0.83</v>
      </c>
      <c r="AC61" s="57">
        <v>96.8</v>
      </c>
      <c r="AD61" s="56">
        <v>80</v>
      </c>
      <c r="AE61" s="57">
        <f t="shared" si="18"/>
        <v>39.576249999999995</v>
      </c>
      <c r="AF61" s="57">
        <f t="shared" si="13"/>
        <v>216.24302284263959</v>
      </c>
      <c r="AG61" s="47">
        <v>5.875</v>
      </c>
      <c r="AH61" s="47">
        <v>0.83</v>
      </c>
      <c r="AI61" s="47">
        <v>96.8</v>
      </c>
      <c r="AJ61" s="46">
        <v>80</v>
      </c>
      <c r="AK61" s="47">
        <f t="shared" si="19"/>
        <v>36.256249999999994</v>
      </c>
      <c r="AL61" s="47">
        <f t="shared" si="14"/>
        <v>198.10267766497461</v>
      </c>
    </row>
    <row r="62" spans="5:38" x14ac:dyDescent="0.25">
      <c r="E62" s="30">
        <v>0.25380710659898481</v>
      </c>
      <c r="F62" s="22">
        <v>21.527999999999999</v>
      </c>
      <c r="G62" s="50">
        <v>0.95833333333333404</v>
      </c>
      <c r="H62" s="30">
        <v>24</v>
      </c>
      <c r="I62" s="47">
        <v>-3</v>
      </c>
      <c r="J62" s="47">
        <v>0.83</v>
      </c>
      <c r="K62" s="47">
        <v>96.8</v>
      </c>
      <c r="L62" s="46">
        <v>80</v>
      </c>
      <c r="M62" s="47">
        <f t="shared" si="15"/>
        <v>27.229999999999997</v>
      </c>
      <c r="N62" s="47">
        <f t="shared" si="10"/>
        <v>148.78361421319798</v>
      </c>
      <c r="O62" s="57">
        <v>0.875</v>
      </c>
      <c r="P62" s="57">
        <v>0.83</v>
      </c>
      <c r="Q62" s="57">
        <v>98.6</v>
      </c>
      <c r="R62" s="56">
        <v>80</v>
      </c>
      <c r="S62" s="57">
        <f t="shared" si="16"/>
        <v>32.246249999999989</v>
      </c>
      <c r="T62" s="57">
        <f t="shared" si="11"/>
        <v>176.19220050761416</v>
      </c>
      <c r="U62" s="47">
        <v>5.875</v>
      </c>
      <c r="V62" s="47">
        <v>0.83</v>
      </c>
      <c r="W62" s="47">
        <v>95</v>
      </c>
      <c r="X62" s="46">
        <v>80</v>
      </c>
      <c r="Y62" s="47">
        <f t="shared" si="17"/>
        <v>32.796250000000001</v>
      </c>
      <c r="Z62" s="47">
        <f t="shared" si="12"/>
        <v>179.19737817258886</v>
      </c>
      <c r="AA62" s="57">
        <v>9.875</v>
      </c>
      <c r="AB62" s="57">
        <v>0.83</v>
      </c>
      <c r="AC62" s="57">
        <v>96.8</v>
      </c>
      <c r="AD62" s="56">
        <v>80</v>
      </c>
      <c r="AE62" s="57">
        <f t="shared" si="18"/>
        <v>37.916249999999991</v>
      </c>
      <c r="AF62" s="57">
        <f t="shared" si="13"/>
        <v>207.17285025380707</v>
      </c>
      <c r="AG62" s="47">
        <v>5.875</v>
      </c>
      <c r="AH62" s="47">
        <v>0.83</v>
      </c>
      <c r="AI62" s="47">
        <v>96.8</v>
      </c>
      <c r="AJ62" s="46">
        <v>80</v>
      </c>
      <c r="AK62" s="47">
        <f t="shared" si="19"/>
        <v>34.596249999999998</v>
      </c>
      <c r="AL62" s="47">
        <f t="shared" si="14"/>
        <v>189.03250507614214</v>
      </c>
    </row>
    <row r="63" spans="5:38" x14ac:dyDescent="0.25">
      <c r="E63" s="30">
        <v>0.25380710659898481</v>
      </c>
      <c r="F63" s="22">
        <v>21.527999999999999</v>
      </c>
      <c r="G63" s="50">
        <v>1</v>
      </c>
      <c r="H63" s="30">
        <v>22</v>
      </c>
      <c r="I63" s="47">
        <v>-3</v>
      </c>
      <c r="J63" s="47">
        <v>0.83</v>
      </c>
      <c r="K63" s="47">
        <v>96.8</v>
      </c>
      <c r="L63" s="46">
        <v>80</v>
      </c>
      <c r="M63" s="47">
        <f t="shared" si="15"/>
        <v>25.569999999999997</v>
      </c>
      <c r="N63" s="47">
        <f t="shared" si="10"/>
        <v>139.71344162436549</v>
      </c>
      <c r="O63" s="57">
        <v>0.875</v>
      </c>
      <c r="P63" s="57">
        <v>0.83</v>
      </c>
      <c r="Q63" s="57">
        <v>98.6</v>
      </c>
      <c r="R63" s="56">
        <v>80</v>
      </c>
      <c r="S63" s="57">
        <f t="shared" si="16"/>
        <v>30.586249999999993</v>
      </c>
      <c r="T63" s="57">
        <f t="shared" si="11"/>
        <v>167.1220279187817</v>
      </c>
      <c r="U63" s="47">
        <v>5.875</v>
      </c>
      <c r="V63" s="47">
        <v>0.83</v>
      </c>
      <c r="W63" s="47">
        <v>95</v>
      </c>
      <c r="X63" s="46">
        <v>80</v>
      </c>
      <c r="Y63" s="47">
        <f t="shared" si="17"/>
        <v>31.13625</v>
      </c>
      <c r="Z63" s="47">
        <f t="shared" si="12"/>
        <v>170.12720558375636</v>
      </c>
      <c r="AA63" s="57">
        <v>9.875</v>
      </c>
      <c r="AB63" s="57">
        <v>0.83</v>
      </c>
      <c r="AC63" s="57">
        <v>96.8</v>
      </c>
      <c r="AD63" s="56">
        <v>80</v>
      </c>
      <c r="AE63" s="57">
        <f t="shared" si="18"/>
        <v>36.256249999999994</v>
      </c>
      <c r="AF63" s="57">
        <f t="shared" si="13"/>
        <v>198.10267766497461</v>
      </c>
      <c r="AG63" s="47">
        <v>5.875</v>
      </c>
      <c r="AH63" s="47">
        <v>0.83</v>
      </c>
      <c r="AI63" s="47">
        <v>96.8</v>
      </c>
      <c r="AJ63" s="46">
        <v>80</v>
      </c>
      <c r="AK63" s="47">
        <f t="shared" si="19"/>
        <v>32.936250000000001</v>
      </c>
      <c r="AL63" s="47">
        <f t="shared" si="14"/>
        <v>179.96233248730968</v>
      </c>
    </row>
    <row r="64" spans="5:38" x14ac:dyDescent="0.25">
      <c r="E64" s="35"/>
      <c r="F64" s="58"/>
      <c r="G64" s="59"/>
      <c r="H64" s="35"/>
      <c r="I64" s="60"/>
      <c r="J64" s="60"/>
      <c r="K64" s="60"/>
      <c r="L64" s="35"/>
      <c r="M64" s="60"/>
      <c r="N64" s="60"/>
      <c r="O64" s="60"/>
      <c r="P64" s="60"/>
      <c r="Q64" s="60"/>
      <c r="R64" s="35"/>
      <c r="S64" s="60"/>
      <c r="T64" s="60"/>
      <c r="U64" s="60"/>
      <c r="V64" s="60"/>
      <c r="W64" s="60"/>
      <c r="X64" s="35"/>
      <c r="Y64" s="60"/>
      <c r="Z64" s="60"/>
      <c r="AA64" s="60"/>
      <c r="AB64" s="60"/>
      <c r="AC64" s="60"/>
      <c r="AD64" s="35"/>
      <c r="AE64" s="60"/>
      <c r="AF64" s="60"/>
      <c r="AG64" s="60"/>
      <c r="AH64" s="60"/>
      <c r="AI64" s="60"/>
      <c r="AJ64" s="35"/>
      <c r="AK64" s="60"/>
      <c r="AL64" s="60"/>
    </row>
    <row r="65" spans="5:38" x14ac:dyDescent="0.25">
      <c r="E65" s="35"/>
      <c r="F65" s="58"/>
      <c r="G65" s="59"/>
      <c r="H65" s="35"/>
      <c r="I65" s="60"/>
      <c r="J65" s="60"/>
      <c r="K65" s="60"/>
      <c r="L65" s="35"/>
      <c r="M65" s="60"/>
      <c r="N65" s="60"/>
      <c r="O65" s="60"/>
      <c r="P65" s="60"/>
      <c r="Q65" s="60"/>
      <c r="R65" s="35"/>
      <c r="S65" s="60"/>
      <c r="T65" s="60"/>
      <c r="U65" s="60"/>
      <c r="V65" s="60"/>
      <c r="W65" s="60"/>
      <c r="X65" s="35"/>
      <c r="Y65" s="60"/>
      <c r="Z65" s="60"/>
      <c r="AA65" s="60"/>
      <c r="AB65" s="60"/>
      <c r="AC65" s="60"/>
      <c r="AD65" s="35"/>
      <c r="AE65" s="60"/>
      <c r="AF65" s="60"/>
      <c r="AG65" s="60"/>
      <c r="AH65" s="60"/>
      <c r="AI65" s="60"/>
      <c r="AJ65" s="35"/>
      <c r="AK65" s="60"/>
      <c r="AL65" s="60"/>
    </row>
    <row r="66" spans="5:38" x14ac:dyDescent="0.25">
      <c r="E66" s="35"/>
      <c r="F66" s="58"/>
      <c r="G66" s="59"/>
      <c r="H66" s="35"/>
      <c r="I66" s="60"/>
      <c r="J66" s="60"/>
      <c r="K66" s="60"/>
      <c r="L66" s="35"/>
      <c r="M66" s="60"/>
      <c r="N66" s="60"/>
      <c r="O66" s="60"/>
      <c r="P66" s="60"/>
      <c r="Q66" s="60"/>
      <c r="R66" s="35"/>
      <c r="S66" s="60"/>
      <c r="T66" s="60"/>
      <c r="U66" s="60"/>
      <c r="V66" s="60"/>
      <c r="W66" s="60"/>
      <c r="X66" s="35"/>
      <c r="Y66" s="60"/>
      <c r="Z66" s="60"/>
      <c r="AA66" s="60"/>
      <c r="AB66" s="60"/>
      <c r="AC66" s="60"/>
      <c r="AD66" s="35"/>
      <c r="AE66" s="60"/>
      <c r="AF66" s="60"/>
      <c r="AG66" s="60"/>
      <c r="AH66" s="60"/>
      <c r="AI66" s="60"/>
      <c r="AJ66" s="35"/>
      <c r="AK66" s="60"/>
      <c r="AL66" s="60"/>
    </row>
    <row r="67" spans="5:38" x14ac:dyDescent="0.25">
      <c r="E67" s="35"/>
      <c r="F67" s="58"/>
      <c r="G67" s="59"/>
      <c r="H67" s="35"/>
      <c r="I67" s="60"/>
      <c r="J67" s="60"/>
      <c r="K67" s="60"/>
      <c r="L67" s="35"/>
      <c r="M67" s="60"/>
      <c r="N67" s="60"/>
      <c r="O67" s="60"/>
      <c r="P67" s="60"/>
      <c r="Q67" s="60"/>
      <c r="R67" s="35"/>
      <c r="S67" s="60"/>
      <c r="T67" s="60"/>
      <c r="U67" s="60"/>
      <c r="V67" s="60"/>
      <c r="W67" s="60"/>
      <c r="X67" s="35"/>
      <c r="Y67" s="60"/>
      <c r="Z67" s="60"/>
      <c r="AA67" s="60"/>
      <c r="AB67" s="60"/>
      <c r="AC67" s="60"/>
      <c r="AD67" s="35"/>
      <c r="AE67" s="60"/>
      <c r="AF67" s="60"/>
      <c r="AG67" s="60"/>
      <c r="AH67" s="60"/>
      <c r="AI67" s="60"/>
      <c r="AJ67" s="35"/>
      <c r="AK67" s="60"/>
      <c r="AL67" s="60"/>
    </row>
    <row r="68" spans="5:38" x14ac:dyDescent="0.25">
      <c r="E68" s="35"/>
      <c r="F68" s="58"/>
      <c r="G68" s="59"/>
      <c r="H68" s="35"/>
      <c r="I68" s="60"/>
      <c r="J68" s="60"/>
      <c r="K68" s="60"/>
      <c r="L68" s="35"/>
      <c r="M68" s="60"/>
      <c r="N68" s="60"/>
      <c r="O68" s="60"/>
      <c r="P68" s="60"/>
      <c r="Q68" s="60"/>
      <c r="R68" s="35"/>
      <c r="S68" s="60"/>
      <c r="T68" s="60"/>
      <c r="U68" s="60"/>
      <c r="V68" s="60"/>
      <c r="W68" s="60"/>
      <c r="X68" s="35"/>
      <c r="Y68" s="60"/>
      <c r="Z68" s="60"/>
      <c r="AA68" s="60"/>
      <c r="AB68" s="60"/>
      <c r="AC68" s="60"/>
      <c r="AD68" s="35"/>
      <c r="AE68" s="60"/>
      <c r="AF68" s="60"/>
      <c r="AG68" s="60"/>
      <c r="AH68" s="60"/>
      <c r="AI68" s="60"/>
      <c r="AJ68" s="35"/>
      <c r="AK68" s="60"/>
      <c r="AL68" s="60"/>
    </row>
    <row r="69" spans="5:38" x14ac:dyDescent="0.25">
      <c r="E69" s="35"/>
      <c r="F69" s="58"/>
      <c r="G69" s="59"/>
      <c r="H69" s="35"/>
      <c r="I69" s="60"/>
      <c r="J69" s="60"/>
      <c r="K69" s="60"/>
      <c r="L69" s="35"/>
      <c r="M69" s="60"/>
      <c r="N69" s="60"/>
      <c r="O69" s="60"/>
      <c r="P69" s="60"/>
      <c r="Q69" s="60"/>
      <c r="R69" s="35"/>
      <c r="S69" s="60"/>
      <c r="T69" s="60"/>
      <c r="U69" s="60"/>
      <c r="V69" s="60"/>
      <c r="W69" s="60"/>
      <c r="X69" s="35"/>
      <c r="Y69" s="60"/>
      <c r="Z69" s="60"/>
      <c r="AA69" s="60"/>
      <c r="AB69" s="60"/>
      <c r="AC69" s="60"/>
      <c r="AD69" s="35"/>
      <c r="AE69" s="60"/>
      <c r="AF69" s="60"/>
      <c r="AG69" s="60"/>
      <c r="AH69" s="60"/>
      <c r="AI69" s="60"/>
      <c r="AJ69" s="35"/>
      <c r="AK69" s="60"/>
      <c r="AL69" s="60"/>
    </row>
    <row r="70" spans="5:38" x14ac:dyDescent="0.25">
      <c r="E70" s="35"/>
      <c r="F70" s="58"/>
      <c r="G70" s="59"/>
      <c r="H70" s="35"/>
      <c r="I70" s="60"/>
      <c r="J70" s="60"/>
      <c r="K70" s="60"/>
      <c r="L70" s="35"/>
      <c r="M70" s="60"/>
      <c r="N70" s="60"/>
      <c r="O70" s="60"/>
      <c r="P70" s="60"/>
      <c r="Q70" s="60"/>
      <c r="R70" s="35"/>
      <c r="S70" s="60"/>
      <c r="T70" s="60"/>
      <c r="U70" s="60"/>
      <c r="V70" s="60"/>
      <c r="W70" s="60"/>
      <c r="X70" s="35"/>
      <c r="Y70" s="60"/>
      <c r="Z70" s="60"/>
      <c r="AA70" s="60"/>
      <c r="AB70" s="60"/>
      <c r="AC70" s="60"/>
      <c r="AD70" s="35"/>
      <c r="AE70" s="60"/>
      <c r="AF70" s="60"/>
      <c r="AG70" s="60"/>
      <c r="AH70" s="60"/>
      <c r="AI70" s="60"/>
      <c r="AJ70" s="35"/>
      <c r="AK70" s="60"/>
      <c r="AL70" s="60"/>
    </row>
    <row r="71" spans="5:38" x14ac:dyDescent="0.25">
      <c r="E71" s="35"/>
      <c r="F71" s="58"/>
      <c r="G71" s="59"/>
      <c r="H71" s="35"/>
      <c r="I71" s="60"/>
      <c r="J71" s="60"/>
      <c r="K71" s="60"/>
      <c r="L71" s="35"/>
      <c r="M71" s="60"/>
      <c r="N71" s="60"/>
      <c r="O71" s="60"/>
      <c r="P71" s="60"/>
      <c r="Q71" s="60"/>
      <c r="R71" s="35"/>
      <c r="S71" s="60"/>
      <c r="T71" s="60"/>
      <c r="U71" s="60"/>
      <c r="V71" s="60"/>
      <c r="W71" s="60"/>
      <c r="X71" s="35"/>
      <c r="Y71" s="60"/>
      <c r="Z71" s="60"/>
      <c r="AA71" s="60"/>
      <c r="AB71" s="60"/>
      <c r="AC71" s="60"/>
      <c r="AD71" s="35"/>
      <c r="AE71" s="60"/>
      <c r="AF71" s="60"/>
      <c r="AG71" s="60"/>
      <c r="AH71" s="60"/>
      <c r="AI71" s="60"/>
      <c r="AJ71" s="35"/>
      <c r="AK71" s="60"/>
      <c r="AL71" s="60"/>
    </row>
    <row r="72" spans="5:38" x14ac:dyDescent="0.25">
      <c r="E72" s="35"/>
      <c r="F72" s="58"/>
      <c r="G72" s="59"/>
      <c r="H72" s="35"/>
      <c r="I72" s="60"/>
      <c r="J72" s="60"/>
      <c r="K72" s="60"/>
      <c r="L72" s="35"/>
      <c r="M72" s="60"/>
      <c r="N72" s="60"/>
      <c r="O72" s="60"/>
      <c r="P72" s="60"/>
      <c r="Q72" s="60"/>
      <c r="R72" s="35"/>
      <c r="S72" s="60"/>
      <c r="T72" s="60"/>
      <c r="U72" s="60"/>
      <c r="V72" s="60"/>
      <c r="W72" s="60"/>
      <c r="X72" s="35"/>
      <c r="Y72" s="60"/>
      <c r="Z72" s="60"/>
      <c r="AA72" s="60"/>
      <c r="AB72" s="60"/>
      <c r="AC72" s="60"/>
      <c r="AD72" s="35"/>
      <c r="AE72" s="60"/>
      <c r="AF72" s="60"/>
      <c r="AG72" s="60"/>
      <c r="AH72" s="60"/>
      <c r="AI72" s="60"/>
      <c r="AJ72" s="35"/>
      <c r="AK72" s="60"/>
      <c r="AL72" s="60"/>
    </row>
    <row r="73" spans="5:38" x14ac:dyDescent="0.25">
      <c r="E73" s="35"/>
      <c r="F73" s="58"/>
      <c r="G73" s="59"/>
      <c r="H73" s="35"/>
      <c r="I73" s="60"/>
      <c r="J73" s="60"/>
      <c r="K73" s="60"/>
      <c r="L73" s="35"/>
      <c r="M73" s="60"/>
      <c r="N73" s="60"/>
      <c r="O73" s="60"/>
      <c r="P73" s="60"/>
      <c r="Q73" s="60"/>
      <c r="R73" s="35"/>
      <c r="S73" s="60"/>
      <c r="T73" s="60"/>
      <c r="U73" s="60"/>
      <c r="V73" s="60"/>
      <c r="W73" s="60"/>
      <c r="X73" s="35"/>
      <c r="Y73" s="60"/>
      <c r="Z73" s="60"/>
      <c r="AA73" s="60"/>
      <c r="AB73" s="60"/>
      <c r="AC73" s="60"/>
      <c r="AD73" s="35"/>
      <c r="AE73" s="60"/>
      <c r="AF73" s="60"/>
      <c r="AG73" s="60"/>
      <c r="AH73" s="60"/>
      <c r="AI73" s="60"/>
      <c r="AJ73" s="35"/>
      <c r="AK73" s="60"/>
      <c r="AL73" s="60"/>
    </row>
    <row r="74" spans="5:38" x14ac:dyDescent="0.25">
      <c r="E74" s="35"/>
      <c r="F74" s="58"/>
      <c r="G74" s="59"/>
      <c r="H74" s="35"/>
      <c r="I74" s="60"/>
      <c r="J74" s="60"/>
      <c r="K74" s="60"/>
      <c r="L74" s="35"/>
      <c r="M74" s="60"/>
      <c r="N74" s="60"/>
      <c r="O74" s="60"/>
      <c r="P74" s="60"/>
      <c r="Q74" s="60"/>
      <c r="R74" s="35"/>
      <c r="S74" s="60"/>
      <c r="T74" s="60"/>
      <c r="U74" s="60"/>
      <c r="V74" s="60"/>
      <c r="W74" s="60"/>
      <c r="X74" s="35"/>
      <c r="Y74" s="60"/>
      <c r="Z74" s="60"/>
      <c r="AA74" s="60"/>
      <c r="AB74" s="60"/>
      <c r="AC74" s="60"/>
      <c r="AD74" s="35"/>
      <c r="AE74" s="60"/>
      <c r="AF74" s="60"/>
      <c r="AG74" s="60"/>
      <c r="AH74" s="60"/>
      <c r="AI74" s="60"/>
      <c r="AJ74" s="35"/>
      <c r="AK74" s="60"/>
      <c r="AL74" s="60"/>
    </row>
    <row r="75" spans="5:38" x14ac:dyDescent="0.25">
      <c r="E75" s="35"/>
      <c r="F75" s="58"/>
      <c r="G75" s="59"/>
      <c r="H75" s="35"/>
      <c r="I75" s="60"/>
      <c r="J75" s="60"/>
      <c r="K75" s="60"/>
      <c r="L75" s="35"/>
      <c r="M75" s="60"/>
      <c r="N75" s="60"/>
      <c r="O75" s="60"/>
      <c r="P75" s="60"/>
      <c r="Q75" s="60"/>
      <c r="R75" s="35"/>
      <c r="S75" s="60"/>
      <c r="T75" s="60"/>
      <c r="U75" s="60"/>
      <c r="V75" s="60"/>
      <c r="W75" s="60"/>
      <c r="X75" s="35"/>
      <c r="Y75" s="60"/>
      <c r="Z75" s="60"/>
      <c r="AA75" s="60"/>
      <c r="AB75" s="60"/>
      <c r="AC75" s="60"/>
      <c r="AD75" s="35"/>
      <c r="AE75" s="60"/>
      <c r="AF75" s="60"/>
      <c r="AG75" s="60"/>
      <c r="AH75" s="60"/>
      <c r="AI75" s="60"/>
      <c r="AJ75" s="35"/>
      <c r="AK75" s="60"/>
      <c r="AL75" s="60"/>
    </row>
    <row r="76" spans="5:38" x14ac:dyDescent="0.25">
      <c r="E76" s="35"/>
      <c r="F76" s="58"/>
      <c r="G76" s="59"/>
      <c r="H76" s="35"/>
      <c r="I76" s="60"/>
      <c r="J76" s="60"/>
      <c r="K76" s="60"/>
      <c r="L76" s="35"/>
      <c r="M76" s="60"/>
      <c r="N76" s="60"/>
      <c r="O76" s="60"/>
      <c r="P76" s="60"/>
      <c r="Q76" s="60"/>
      <c r="R76" s="35"/>
      <c r="S76" s="60"/>
      <c r="T76" s="60"/>
      <c r="U76" s="60"/>
      <c r="V76" s="60"/>
      <c r="W76" s="60"/>
      <c r="X76" s="35"/>
      <c r="Y76" s="60"/>
      <c r="Z76" s="60"/>
      <c r="AA76" s="60"/>
      <c r="AB76" s="60"/>
      <c r="AC76" s="60"/>
      <c r="AD76" s="35"/>
      <c r="AE76" s="60"/>
      <c r="AF76" s="60"/>
      <c r="AG76" s="60"/>
      <c r="AH76" s="60"/>
      <c r="AI76" s="60"/>
      <c r="AJ76" s="35"/>
      <c r="AK76" s="60"/>
      <c r="AL76" s="60"/>
    </row>
    <row r="77" spans="5:38" x14ac:dyDescent="0.25">
      <c r="E77" s="35"/>
      <c r="F77" s="58"/>
      <c r="G77" s="59"/>
      <c r="H77" s="35"/>
      <c r="I77" s="60"/>
      <c r="J77" s="60"/>
      <c r="K77" s="60"/>
      <c r="L77" s="35"/>
      <c r="M77" s="60"/>
      <c r="N77" s="60"/>
      <c r="O77" s="60"/>
      <c r="P77" s="60"/>
      <c r="Q77" s="60"/>
      <c r="R77" s="35"/>
      <c r="S77" s="60"/>
      <c r="T77" s="60"/>
      <c r="U77" s="60"/>
      <c r="V77" s="60"/>
      <c r="W77" s="60"/>
      <c r="X77" s="35"/>
      <c r="Y77" s="60"/>
      <c r="Z77" s="60"/>
      <c r="AA77" s="60"/>
      <c r="AB77" s="60"/>
      <c r="AC77" s="60"/>
      <c r="AD77" s="35"/>
      <c r="AE77" s="60"/>
      <c r="AF77" s="60"/>
      <c r="AG77" s="60"/>
      <c r="AH77" s="60"/>
      <c r="AI77" s="60"/>
      <c r="AJ77" s="35"/>
      <c r="AK77" s="60"/>
      <c r="AL77" s="60"/>
    </row>
    <row r="78" spans="5:38" x14ac:dyDescent="0.25">
      <c r="E78" s="35"/>
      <c r="F78" s="58"/>
      <c r="G78" s="59"/>
      <c r="H78" s="35"/>
      <c r="I78" s="60"/>
      <c r="J78" s="60"/>
      <c r="K78" s="60"/>
      <c r="L78" s="35"/>
      <c r="M78" s="60"/>
      <c r="N78" s="60"/>
      <c r="O78" s="60"/>
      <c r="P78" s="60"/>
      <c r="Q78" s="60"/>
      <c r="R78" s="35"/>
      <c r="S78" s="60"/>
      <c r="T78" s="60"/>
      <c r="U78" s="60"/>
      <c r="V78" s="60"/>
      <c r="W78" s="60"/>
      <c r="X78" s="35"/>
      <c r="Y78" s="60"/>
      <c r="Z78" s="60"/>
      <c r="AA78" s="60"/>
      <c r="AB78" s="60"/>
      <c r="AC78" s="60"/>
      <c r="AD78" s="35"/>
      <c r="AE78" s="60"/>
      <c r="AF78" s="60"/>
      <c r="AG78" s="60"/>
      <c r="AH78" s="60"/>
      <c r="AI78" s="60"/>
      <c r="AJ78" s="35"/>
      <c r="AK78" s="60"/>
      <c r="AL78" s="60"/>
    </row>
    <row r="79" spans="5:38" x14ac:dyDescent="0.25">
      <c r="E79" s="35"/>
      <c r="F79" s="58"/>
      <c r="G79" s="59"/>
      <c r="H79" s="35"/>
      <c r="I79" s="60"/>
      <c r="J79" s="60"/>
      <c r="K79" s="60"/>
      <c r="L79" s="35"/>
      <c r="M79" s="60"/>
      <c r="N79" s="60"/>
      <c r="O79" s="60"/>
      <c r="P79" s="60"/>
      <c r="Q79" s="60"/>
      <c r="R79" s="35"/>
      <c r="S79" s="60"/>
      <c r="T79" s="60"/>
      <c r="U79" s="60"/>
      <c r="V79" s="60"/>
      <c r="W79" s="60"/>
      <c r="X79" s="35"/>
      <c r="Y79" s="60"/>
      <c r="Z79" s="60"/>
      <c r="AA79" s="60"/>
      <c r="AB79" s="60"/>
      <c r="AC79" s="60"/>
      <c r="AD79" s="35"/>
      <c r="AE79" s="60"/>
      <c r="AF79" s="60"/>
      <c r="AG79" s="60"/>
      <c r="AH79" s="60"/>
      <c r="AI79" s="60"/>
      <c r="AJ79" s="35"/>
      <c r="AK79" s="60"/>
      <c r="AL79" s="60"/>
    </row>
    <row r="80" spans="5:38" x14ac:dyDescent="0.25">
      <c r="E80" s="35"/>
      <c r="F80" s="58"/>
      <c r="G80" s="59"/>
      <c r="H80" s="35"/>
      <c r="I80" s="60"/>
      <c r="J80" s="60"/>
      <c r="K80" s="60"/>
      <c r="L80" s="35"/>
      <c r="M80" s="60"/>
      <c r="N80" s="60"/>
      <c r="O80" s="60"/>
      <c r="P80" s="60"/>
      <c r="Q80" s="60"/>
      <c r="R80" s="35"/>
      <c r="S80" s="60"/>
      <c r="T80" s="60"/>
      <c r="U80" s="60"/>
      <c r="V80" s="60"/>
      <c r="W80" s="60"/>
      <c r="X80" s="35"/>
      <c r="Y80" s="60"/>
      <c r="Z80" s="60"/>
      <c r="AA80" s="60"/>
      <c r="AB80" s="60"/>
      <c r="AC80" s="60"/>
      <c r="AD80" s="35"/>
      <c r="AE80" s="60"/>
      <c r="AF80" s="60"/>
      <c r="AG80" s="60"/>
      <c r="AH80" s="60"/>
      <c r="AI80" s="60"/>
      <c r="AJ80" s="35"/>
      <c r="AK80" s="60"/>
      <c r="AL80" s="60"/>
    </row>
    <row r="81" spans="5:38" x14ac:dyDescent="0.25">
      <c r="E81" s="35"/>
      <c r="F81" s="58"/>
      <c r="G81" s="59"/>
      <c r="H81" s="35"/>
      <c r="I81" s="60"/>
      <c r="J81" s="60"/>
      <c r="K81" s="60"/>
      <c r="L81" s="35"/>
      <c r="M81" s="60"/>
      <c r="N81" s="60"/>
      <c r="O81" s="60"/>
      <c r="P81" s="60"/>
      <c r="Q81" s="60"/>
      <c r="R81" s="35"/>
      <c r="S81" s="60"/>
      <c r="T81" s="60"/>
      <c r="U81" s="60"/>
      <c r="V81" s="60"/>
      <c r="W81" s="60"/>
      <c r="X81" s="35"/>
      <c r="Y81" s="60"/>
      <c r="Z81" s="60"/>
      <c r="AA81" s="60"/>
      <c r="AB81" s="60"/>
      <c r="AC81" s="60"/>
      <c r="AD81" s="35"/>
      <c r="AE81" s="60"/>
      <c r="AF81" s="60"/>
      <c r="AG81" s="60"/>
      <c r="AH81" s="60"/>
      <c r="AI81" s="60"/>
      <c r="AJ81" s="35"/>
      <c r="AK81" s="60"/>
      <c r="AL81" s="60"/>
    </row>
    <row r="82" spans="5:38" x14ac:dyDescent="0.25">
      <c r="E82" s="35"/>
      <c r="F82" s="58"/>
      <c r="G82" s="59"/>
      <c r="H82" s="35"/>
      <c r="I82" s="60"/>
      <c r="J82" s="60"/>
      <c r="K82" s="60"/>
      <c r="L82" s="35"/>
      <c r="M82" s="60"/>
      <c r="N82" s="60"/>
      <c r="O82" s="60"/>
      <c r="P82" s="60"/>
      <c r="Q82" s="60"/>
      <c r="R82" s="35"/>
      <c r="S82" s="60"/>
      <c r="T82" s="60"/>
      <c r="U82" s="60"/>
      <c r="V82" s="60"/>
      <c r="W82" s="60"/>
      <c r="X82" s="35"/>
      <c r="Y82" s="60"/>
      <c r="Z82" s="60"/>
      <c r="AA82" s="60"/>
      <c r="AB82" s="60"/>
      <c r="AC82" s="60"/>
      <c r="AD82" s="35"/>
      <c r="AE82" s="60"/>
      <c r="AF82" s="60"/>
      <c r="AG82" s="60"/>
      <c r="AH82" s="60"/>
      <c r="AI82" s="60"/>
      <c r="AJ82" s="35"/>
      <c r="AK82" s="60"/>
      <c r="AL82" s="60"/>
    </row>
    <row r="83" spans="5:38" x14ac:dyDescent="0.25">
      <c r="E83" s="35"/>
      <c r="F83" s="58"/>
      <c r="G83" s="59"/>
      <c r="H83" s="35"/>
      <c r="I83" s="60"/>
      <c r="J83" s="60"/>
      <c r="K83" s="60"/>
      <c r="L83" s="35"/>
      <c r="M83" s="60"/>
      <c r="N83" s="60"/>
      <c r="O83" s="60"/>
      <c r="P83" s="60"/>
      <c r="Q83" s="60"/>
      <c r="R83" s="35"/>
      <c r="S83" s="60"/>
      <c r="T83" s="60"/>
      <c r="U83" s="60"/>
      <c r="V83" s="60"/>
      <c r="W83" s="60"/>
      <c r="X83" s="35"/>
      <c r="Y83" s="60"/>
      <c r="Z83" s="60"/>
      <c r="AA83" s="60"/>
      <c r="AB83" s="60"/>
      <c r="AC83" s="60"/>
      <c r="AD83" s="35"/>
      <c r="AE83" s="60"/>
      <c r="AF83" s="60"/>
      <c r="AG83" s="60"/>
      <c r="AH83" s="60"/>
      <c r="AI83" s="60"/>
      <c r="AJ83" s="35"/>
      <c r="AK83" s="60"/>
      <c r="AL83" s="60"/>
    </row>
    <row r="84" spans="5:38" x14ac:dyDescent="0.25">
      <c r="E84" s="35"/>
      <c r="F84" s="58"/>
      <c r="G84" s="59"/>
      <c r="H84" s="35"/>
      <c r="I84" s="60"/>
      <c r="J84" s="60"/>
      <c r="K84" s="60"/>
      <c r="L84" s="35"/>
      <c r="M84" s="60"/>
      <c r="N84" s="60"/>
      <c r="O84" s="60"/>
      <c r="P84" s="60"/>
      <c r="Q84" s="60"/>
      <c r="R84" s="35"/>
      <c r="S84" s="60"/>
      <c r="T84" s="60"/>
      <c r="U84" s="60"/>
      <c r="V84" s="60"/>
      <c r="W84" s="60"/>
      <c r="X84" s="35"/>
      <c r="Y84" s="60"/>
      <c r="Z84" s="60"/>
      <c r="AA84" s="60"/>
      <c r="AB84" s="60"/>
      <c r="AC84" s="60"/>
      <c r="AD84" s="35"/>
      <c r="AE84" s="60"/>
      <c r="AF84" s="60"/>
      <c r="AG84" s="60"/>
      <c r="AH84" s="60"/>
      <c r="AI84" s="60"/>
      <c r="AJ84" s="35"/>
      <c r="AK84" s="60"/>
      <c r="AL84" s="60"/>
    </row>
    <row r="85" spans="5:38" x14ac:dyDescent="0.25">
      <c r="E85" s="35"/>
      <c r="F85" s="58"/>
      <c r="G85" s="59"/>
      <c r="H85" s="35"/>
      <c r="I85" s="60"/>
      <c r="J85" s="60"/>
      <c r="K85" s="60"/>
      <c r="L85" s="35"/>
      <c r="M85" s="60"/>
      <c r="N85" s="60"/>
      <c r="O85" s="60"/>
      <c r="P85" s="60"/>
      <c r="Q85" s="60"/>
      <c r="R85" s="35"/>
      <c r="S85" s="60"/>
      <c r="T85" s="60"/>
      <c r="U85" s="60"/>
      <c r="V85" s="60"/>
      <c r="W85" s="60"/>
      <c r="X85" s="35"/>
      <c r="Y85" s="60"/>
      <c r="Z85" s="60"/>
      <c r="AA85" s="60"/>
      <c r="AB85" s="60"/>
      <c r="AC85" s="60"/>
      <c r="AD85" s="35"/>
      <c r="AE85" s="60"/>
      <c r="AF85" s="60"/>
      <c r="AG85" s="60"/>
      <c r="AH85" s="60"/>
      <c r="AI85" s="60"/>
      <c r="AJ85" s="35"/>
      <c r="AK85" s="60"/>
      <c r="AL85" s="60"/>
    </row>
    <row r="86" spans="5:38" x14ac:dyDescent="0.25">
      <c r="E86" s="35"/>
      <c r="F86" s="58"/>
      <c r="G86" s="59"/>
      <c r="H86" s="35"/>
      <c r="I86" s="60"/>
      <c r="J86" s="60"/>
      <c r="K86" s="60"/>
      <c r="L86" s="35"/>
      <c r="M86" s="60"/>
      <c r="N86" s="60"/>
      <c r="O86" s="60"/>
      <c r="P86" s="60"/>
      <c r="Q86" s="60"/>
      <c r="R86" s="35"/>
      <c r="S86" s="60"/>
      <c r="T86" s="60"/>
      <c r="U86" s="60"/>
      <c r="V86" s="60"/>
      <c r="W86" s="60"/>
      <c r="X86" s="35"/>
      <c r="Y86" s="60"/>
      <c r="Z86" s="60"/>
      <c r="AA86" s="60"/>
      <c r="AB86" s="60"/>
      <c r="AC86" s="60"/>
      <c r="AD86" s="35"/>
      <c r="AE86" s="60"/>
      <c r="AF86" s="60"/>
      <c r="AG86" s="60"/>
      <c r="AH86" s="60"/>
      <c r="AI86" s="60"/>
      <c r="AJ86" s="35"/>
      <c r="AK86" s="60"/>
      <c r="AL86" s="60"/>
    </row>
    <row r="87" spans="5:38" x14ac:dyDescent="0.25">
      <c r="E87" s="35"/>
      <c r="F87" s="58"/>
      <c r="G87" s="59"/>
      <c r="H87" s="35"/>
      <c r="I87" s="60"/>
      <c r="J87" s="60"/>
      <c r="K87" s="60"/>
      <c r="L87" s="35"/>
      <c r="M87" s="60"/>
      <c r="N87" s="60"/>
      <c r="O87" s="60"/>
      <c r="P87" s="60"/>
      <c r="Q87" s="60"/>
      <c r="R87" s="35"/>
      <c r="S87" s="60"/>
      <c r="T87" s="60"/>
      <c r="U87" s="60"/>
      <c r="V87" s="60"/>
      <c r="W87" s="60"/>
      <c r="X87" s="35"/>
      <c r="Y87" s="60"/>
      <c r="Z87" s="60"/>
      <c r="AA87" s="60"/>
      <c r="AB87" s="60"/>
      <c r="AC87" s="60"/>
      <c r="AD87" s="35"/>
      <c r="AE87" s="60"/>
      <c r="AF87" s="60"/>
      <c r="AG87" s="60"/>
      <c r="AH87" s="60"/>
      <c r="AI87" s="60"/>
      <c r="AJ87" s="35"/>
      <c r="AK87" s="60"/>
      <c r="AL87" s="60"/>
    </row>
    <row r="88" spans="5:38" x14ac:dyDescent="0.25">
      <c r="AA88" s="51"/>
      <c r="AB88" s="51"/>
      <c r="AC88" s="51"/>
      <c r="AG88" s="51"/>
      <c r="AH88" s="51"/>
      <c r="AI88" s="51"/>
    </row>
    <row r="89" spans="5:38" x14ac:dyDescent="0.25">
      <c r="AA89" s="51"/>
      <c r="AB89" s="51"/>
      <c r="AC89" s="51"/>
      <c r="AG89" s="51"/>
      <c r="AH89" s="51"/>
      <c r="AI89" s="51"/>
    </row>
  </sheetData>
  <sheetProtection algorithmName="SHA-512" hashValue="LTll0zaodrRAN9oP4dPzaBri8KRD/FBsCBg1aGaO1IIEYqe01GMBK1g8MVs0z+wwSABVe/IAwhKjc2+XcgSjJg==" saltValue="lLaKIwwFnKb2tXbq0wuV7w==" spinCount="100000" sheet="1" objects="1" scenarios="1"/>
  <mergeCells count="12">
    <mergeCell ref="E37:AL37"/>
    <mergeCell ref="I38:N38"/>
    <mergeCell ref="O38:T38"/>
    <mergeCell ref="U38:Z38"/>
    <mergeCell ref="AA38:AF38"/>
    <mergeCell ref="AG38:AL38"/>
    <mergeCell ref="E7:AL7"/>
    <mergeCell ref="I8:N8"/>
    <mergeCell ref="O8:T8"/>
    <mergeCell ref="U8:Z8"/>
    <mergeCell ref="AA8:AF8"/>
    <mergeCell ref="AG8:AL8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"/>
  <sheetViews>
    <sheetView workbookViewId="0">
      <selection sqref="A1:XFD1048576"/>
    </sheetView>
  </sheetViews>
  <sheetFormatPr baseColWidth="10" defaultRowHeight="15" x14ac:dyDescent="0.25"/>
  <cols>
    <col min="1" max="16384" width="11.42578125" style="1"/>
  </cols>
  <sheetData>
    <row r="2" spans="2:8" x14ac:dyDescent="0.25">
      <c r="B2" s="31" t="s">
        <v>37</v>
      </c>
      <c r="C2" s="31" t="s">
        <v>39</v>
      </c>
      <c r="D2" s="31" t="s">
        <v>40</v>
      </c>
      <c r="E2" s="31" t="s">
        <v>41</v>
      </c>
      <c r="F2" s="31" t="s">
        <v>42</v>
      </c>
      <c r="G2" s="31" t="s">
        <v>43</v>
      </c>
      <c r="H2" s="31" t="s">
        <v>44</v>
      </c>
    </row>
    <row r="3" spans="2:8" x14ac:dyDescent="0.25">
      <c r="B3" s="30" t="s">
        <v>38</v>
      </c>
      <c r="C3" s="30">
        <v>3</v>
      </c>
      <c r="D3" s="30">
        <v>225</v>
      </c>
      <c r="E3" s="30">
        <v>105</v>
      </c>
      <c r="F3" s="30">
        <f>C3*D3</f>
        <v>675</v>
      </c>
      <c r="G3" s="30">
        <f>C3*E3</f>
        <v>315</v>
      </c>
      <c r="H3" s="30">
        <f>F3+G3</f>
        <v>990</v>
      </c>
    </row>
  </sheetData>
  <sheetProtection algorithmName="SHA-512" hashValue="tmEguSu+8PgZO3IavGVi/yDt5euzeTBpmZcho9OZmXrq44MPCUbItLE+FKrDNV2yn10pF3hH7b0SO4rDYGWE6g==" saltValue="cBi4jkBCsoQSmkyakjatRA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7"/>
  <sheetViews>
    <sheetView workbookViewId="0">
      <selection sqref="A1:XFD1048576"/>
    </sheetView>
  </sheetViews>
  <sheetFormatPr baseColWidth="10" defaultRowHeight="15" x14ac:dyDescent="0.25"/>
  <cols>
    <col min="1" max="1" width="11.42578125" style="1"/>
    <col min="2" max="2" width="33" style="1" bestFit="1" customWidth="1"/>
    <col min="3" max="3" width="17.28515625" style="1" bestFit="1" customWidth="1"/>
    <col min="4" max="16384" width="11.42578125" style="1"/>
  </cols>
  <sheetData>
    <row r="3" spans="2:5" x14ac:dyDescent="0.25">
      <c r="B3" s="1" t="s">
        <v>49</v>
      </c>
    </row>
    <row r="6" spans="2:5" x14ac:dyDescent="0.25">
      <c r="B6" s="29" t="s">
        <v>45</v>
      </c>
      <c r="C6" s="29" t="s">
        <v>46</v>
      </c>
      <c r="D6" s="29" t="s">
        <v>47</v>
      </c>
      <c r="E6" s="29" t="s">
        <v>48</v>
      </c>
    </row>
    <row r="7" spans="2:5" x14ac:dyDescent="0.25">
      <c r="B7" s="30">
        <v>6</v>
      </c>
      <c r="C7" s="30">
        <v>100</v>
      </c>
      <c r="D7" s="30">
        <f>B7*C7</f>
        <v>600</v>
      </c>
      <c r="E7" s="30">
        <f>D7*3.412</f>
        <v>2047.2</v>
      </c>
    </row>
  </sheetData>
  <sheetProtection algorithmName="SHA-512" hashValue="UK8U1Hd7q2dyAI8v5lF9KNq4VrZEVrunA9ChNf59bArurmv9D3WmbLg7NFnB5/L5eKS6Wm9zPGbLyW6HRhwfuw==" saltValue="k7/Gl6lUr4bjTA9DVY9Zm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8"/>
  <sheetViews>
    <sheetView workbookViewId="0">
      <selection sqref="A1:XFD1048576"/>
    </sheetView>
  </sheetViews>
  <sheetFormatPr baseColWidth="10" defaultRowHeight="15" x14ac:dyDescent="0.25"/>
  <cols>
    <col min="1" max="16384" width="11.42578125" style="1"/>
  </cols>
  <sheetData>
    <row r="3" spans="3:5" x14ac:dyDescent="0.25">
      <c r="D3" s="24" t="s">
        <v>50</v>
      </c>
      <c r="E3" s="24"/>
    </row>
    <row r="4" spans="3:5" x14ac:dyDescent="0.25">
      <c r="C4" s="25" t="s">
        <v>51</v>
      </c>
      <c r="D4" s="25" t="s">
        <v>52</v>
      </c>
      <c r="E4" s="25" t="s">
        <v>53</v>
      </c>
    </row>
    <row r="5" spans="3:5" x14ac:dyDescent="0.25">
      <c r="C5" s="26" t="s">
        <v>76</v>
      </c>
      <c r="D5" s="26">
        <v>300</v>
      </c>
      <c r="E5" s="27">
        <f>D5*3.412</f>
        <v>1023.6</v>
      </c>
    </row>
    <row r="6" spans="3:5" x14ac:dyDescent="0.25">
      <c r="C6" s="19" t="s">
        <v>54</v>
      </c>
      <c r="D6" s="19">
        <v>900</v>
      </c>
      <c r="E6" s="27">
        <f>D6*3.412</f>
        <v>3070.7999999999997</v>
      </c>
    </row>
    <row r="7" spans="3:5" x14ac:dyDescent="0.25">
      <c r="C7" s="19" t="s">
        <v>55</v>
      </c>
      <c r="D7" s="19">
        <v>150</v>
      </c>
      <c r="E7" s="27">
        <f>D7*3.412</f>
        <v>511.8</v>
      </c>
    </row>
    <row r="8" spans="3:5" x14ac:dyDescent="0.25">
      <c r="E8" s="28">
        <f>SUM(E5:E7)</f>
        <v>4606.2</v>
      </c>
    </row>
  </sheetData>
  <sheetProtection algorithmName="SHA-512" hashValue="+WEIkLILxbfkzu/ruigNwtUz4HA74KW+0Wtgueikj3/iP03UF1G7wVH87FqVxAF1P7yT/A8qUI+RgBV7Vg3w9w==" saltValue="nDjVUQ2zCPp+xoduQKwSMA==" spinCount="100000" sheet="1" objects="1" scenarios="1"/>
  <mergeCells count="1">
    <mergeCell ref="D3:E3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7"/>
  <sheetViews>
    <sheetView tabSelected="1" topLeftCell="E17" workbookViewId="0">
      <selection sqref="A1:XFD1048576"/>
    </sheetView>
  </sheetViews>
  <sheetFormatPr baseColWidth="10" defaultRowHeight="15" x14ac:dyDescent="0.25"/>
  <cols>
    <col min="1" max="1" width="11.42578125" style="1"/>
    <col min="2" max="2" width="6.140625" style="1" bestFit="1" customWidth="1"/>
    <col min="3" max="3" width="11.7109375" style="1" customWidth="1"/>
    <col min="4" max="4" width="12.7109375" style="1" bestFit="1" customWidth="1"/>
    <col min="5" max="6" width="12" style="1" bestFit="1" customWidth="1"/>
    <col min="7" max="7" width="10.42578125" style="1" bestFit="1" customWidth="1"/>
    <col min="8" max="8" width="13.28515625" style="1" bestFit="1" customWidth="1"/>
    <col min="9" max="9" width="8.85546875" style="1" bestFit="1" customWidth="1"/>
    <col min="10" max="10" width="13.140625" style="1" bestFit="1" customWidth="1"/>
    <col min="11" max="20" width="11.42578125" style="1"/>
    <col min="21" max="21" width="13.140625" style="1" bestFit="1" customWidth="1"/>
    <col min="22" max="16384" width="11.42578125" style="1"/>
  </cols>
  <sheetData>
    <row r="2" spans="2:21" x14ac:dyDescent="0.25">
      <c r="B2" s="18" t="s">
        <v>88</v>
      </c>
      <c r="C2" s="18"/>
      <c r="D2" s="18"/>
      <c r="E2" s="18"/>
      <c r="F2" s="18"/>
      <c r="G2" s="18"/>
      <c r="H2" s="18"/>
      <c r="I2" s="18"/>
      <c r="J2" s="18"/>
      <c r="M2" s="18" t="s">
        <v>89</v>
      </c>
      <c r="N2" s="18"/>
      <c r="O2" s="18"/>
      <c r="P2" s="18"/>
      <c r="Q2" s="18"/>
      <c r="R2" s="18"/>
      <c r="S2" s="18"/>
      <c r="T2" s="18"/>
      <c r="U2" s="18"/>
    </row>
    <row r="3" spans="2:21" x14ac:dyDescent="0.25">
      <c r="B3" s="19" t="s">
        <v>14</v>
      </c>
      <c r="C3" s="19" t="s">
        <v>77</v>
      </c>
      <c r="D3" s="19" t="s">
        <v>78</v>
      </c>
      <c r="E3" s="19" t="s">
        <v>79</v>
      </c>
      <c r="F3" s="19" t="s">
        <v>80</v>
      </c>
      <c r="G3" s="19" t="s">
        <v>81</v>
      </c>
      <c r="H3" s="19" t="s">
        <v>82</v>
      </c>
      <c r="I3" s="19" t="s">
        <v>83</v>
      </c>
      <c r="J3" s="19" t="s">
        <v>84</v>
      </c>
      <c r="M3" s="19" t="s">
        <v>14</v>
      </c>
      <c r="N3" s="19" t="s">
        <v>77</v>
      </c>
      <c r="O3" s="19" t="s">
        <v>78</v>
      </c>
      <c r="P3" s="19" t="s">
        <v>79</v>
      </c>
      <c r="Q3" s="19" t="s">
        <v>80</v>
      </c>
      <c r="R3" s="19" t="s">
        <v>81</v>
      </c>
      <c r="S3" s="19" t="s">
        <v>82</v>
      </c>
      <c r="T3" s="19" t="s">
        <v>83</v>
      </c>
      <c r="U3" s="19" t="s">
        <v>84</v>
      </c>
    </row>
    <row r="4" spans="2:21" x14ac:dyDescent="0.25">
      <c r="B4" s="20">
        <v>4.1666666666666664E-2</v>
      </c>
      <c r="C4" s="21">
        <v>234.45249422632816</v>
      </c>
      <c r="D4" s="19">
        <v>-15698.257058823514</v>
      </c>
      <c r="E4" s="19">
        <v>1743.8375483213019</v>
      </c>
      <c r="F4" s="19">
        <v>38720.318824606584</v>
      </c>
      <c r="G4" s="19">
        <v>990</v>
      </c>
      <c r="H4" s="19">
        <v>2047.2</v>
      </c>
      <c r="I4" s="19">
        <v>4606.2</v>
      </c>
      <c r="J4" s="22">
        <f>SUM(C4:I4)</f>
        <v>32643.7518083307</v>
      </c>
      <c r="M4" s="20">
        <v>4.1666666666666664E-2</v>
      </c>
      <c r="N4" s="19">
        <v>-296.09563510392644</v>
      </c>
      <c r="O4" s="19">
        <v>-7702.2704464173794</v>
      </c>
      <c r="P4" s="19">
        <v>1743.8375483213019</v>
      </c>
      <c r="Q4" s="19">
        <v>38720.318824606584</v>
      </c>
      <c r="R4" s="19">
        <v>990</v>
      </c>
      <c r="S4" s="19">
        <v>2047.2</v>
      </c>
      <c r="T4" s="19">
        <v>4606.2</v>
      </c>
      <c r="U4" s="19">
        <f>SUM(N4:T4)</f>
        <v>40109.190291406572</v>
      </c>
    </row>
    <row r="5" spans="2:21" x14ac:dyDescent="0.25">
      <c r="B5" s="20">
        <v>8.3333333333333329E-2</v>
      </c>
      <c r="C5" s="21">
        <v>85.113020785217913</v>
      </c>
      <c r="D5" s="19">
        <v>-19499.257058823525</v>
      </c>
      <c r="E5" s="19">
        <v>1485.3652979999999</v>
      </c>
      <c r="F5" s="19">
        <v>34222.492756999345</v>
      </c>
      <c r="G5" s="19">
        <v>990</v>
      </c>
      <c r="H5" s="19">
        <v>2047.2</v>
      </c>
      <c r="I5" s="19">
        <v>4606.2</v>
      </c>
      <c r="J5" s="22">
        <f t="shared" ref="J5:J27" si="0">SUM(C5:I5)</f>
        <v>23937.114016961041</v>
      </c>
      <c r="M5" s="20">
        <v>8.3333333333333329E-2</v>
      </c>
      <c r="N5" s="19">
        <v>-516.1748591224009</v>
      </c>
      <c r="O5" s="19">
        <v>-8257.0402490076049</v>
      </c>
      <c r="P5" s="19">
        <v>1485.3652979999999</v>
      </c>
      <c r="Q5" s="19">
        <v>34222.492756999345</v>
      </c>
      <c r="R5" s="19">
        <v>990</v>
      </c>
      <c r="S5" s="19">
        <v>2047.2</v>
      </c>
      <c r="T5" s="19">
        <v>4606.2</v>
      </c>
      <c r="U5" s="19">
        <f t="shared" ref="U5:U27" si="1">SUM(N5:T5)</f>
        <v>34578.04294686934</v>
      </c>
    </row>
    <row r="6" spans="2:21" x14ac:dyDescent="0.25">
      <c r="B6" s="20">
        <v>0.125</v>
      </c>
      <c r="C6" s="21">
        <v>1100.0671570438776</v>
      </c>
      <c r="D6" s="19">
        <v>-15285.577058823535</v>
      </c>
      <c r="E6" s="19">
        <v>1301.161312578698</v>
      </c>
      <c r="F6" s="19">
        <v>31539.671883423827</v>
      </c>
      <c r="G6" s="19">
        <v>990</v>
      </c>
      <c r="H6" s="19">
        <v>2047.2</v>
      </c>
      <c r="I6" s="19">
        <v>4606.2</v>
      </c>
      <c r="J6" s="22">
        <f t="shared" si="0"/>
        <v>26298.723294222869</v>
      </c>
      <c r="M6" s="20">
        <v>0.125</v>
      </c>
      <c r="N6" s="19">
        <v>38.970898383371363</v>
      </c>
      <c r="O6" s="19">
        <v>-6939.4619678558183</v>
      </c>
      <c r="P6" s="19">
        <v>1301.161312578698</v>
      </c>
      <c r="Q6" s="19">
        <v>31539.671883423827</v>
      </c>
      <c r="R6" s="19">
        <v>990</v>
      </c>
      <c r="S6" s="19">
        <v>2047.2</v>
      </c>
      <c r="T6" s="19">
        <v>4606.2</v>
      </c>
      <c r="U6" s="19">
        <f t="shared" si="1"/>
        <v>33583.74212653008</v>
      </c>
    </row>
    <row r="7" spans="2:21" x14ac:dyDescent="0.25">
      <c r="B7" s="20">
        <v>0.16666666666666699</v>
      </c>
      <c r="C7" s="21">
        <v>455.54942956120067</v>
      </c>
      <c r="D7" s="19">
        <v>-19260.337058823534</v>
      </c>
      <c r="E7" s="19">
        <v>1116.9573271573965</v>
      </c>
      <c r="F7" s="19">
        <v>27440.642456728914</v>
      </c>
      <c r="G7" s="19">
        <v>990</v>
      </c>
      <c r="H7" s="19">
        <v>2047.2</v>
      </c>
      <c r="I7" s="19">
        <v>4606.2</v>
      </c>
      <c r="J7" s="22">
        <f t="shared" si="0"/>
        <v>17396.21215462398</v>
      </c>
      <c r="M7" s="20">
        <v>0.16666666666666699</v>
      </c>
      <c r="N7" s="19">
        <v>-534.80707852194143</v>
      </c>
      <c r="O7" s="19">
        <v>-7974.7020459036548</v>
      </c>
      <c r="P7" s="19">
        <v>1116.9573271573965</v>
      </c>
      <c r="Q7" s="19">
        <v>27440.642456728914</v>
      </c>
      <c r="R7" s="19">
        <v>990</v>
      </c>
      <c r="S7" s="19">
        <v>2047.2</v>
      </c>
      <c r="T7" s="19">
        <v>4606.2</v>
      </c>
      <c r="U7" s="19">
        <f t="shared" si="1"/>
        <v>27691.490659460716</v>
      </c>
    </row>
    <row r="8" spans="2:21" x14ac:dyDescent="0.25">
      <c r="B8" s="20">
        <v>0.20833333333333401</v>
      </c>
      <c r="C8" s="21">
        <v>267.92780600461708</v>
      </c>
      <c r="D8" s="19">
        <v>-21063.097058823536</v>
      </c>
      <c r="E8" s="19">
        <v>968.42079735739662</v>
      </c>
      <c r="F8" s="19">
        <v>24957.219903609548</v>
      </c>
      <c r="G8" s="19">
        <v>990</v>
      </c>
      <c r="H8" s="19">
        <v>2047.2</v>
      </c>
      <c r="I8" s="19">
        <v>4606.2</v>
      </c>
      <c r="J8" s="22">
        <f t="shared" si="0"/>
        <v>12773.871448148026</v>
      </c>
      <c r="K8" s="1">
        <f>MAX(O4:O27)</f>
        <v>27555.331828915081</v>
      </c>
      <c r="L8" s="1" t="s">
        <v>85</v>
      </c>
      <c r="M8" s="20">
        <v>0.20833333333333401</v>
      </c>
      <c r="N8" s="19">
        <v>-793.16845265588927</v>
      </c>
      <c r="O8" s="19">
        <v>-8296.6666634783378</v>
      </c>
      <c r="P8" s="19">
        <v>968.42079735739662</v>
      </c>
      <c r="Q8" s="19">
        <v>24957.219903609548</v>
      </c>
      <c r="R8" s="19">
        <v>990</v>
      </c>
      <c r="S8" s="19">
        <v>2047.2</v>
      </c>
      <c r="T8" s="19">
        <v>4606.2</v>
      </c>
      <c r="U8" s="19">
        <f t="shared" si="1"/>
        <v>24479.205584832718</v>
      </c>
    </row>
    <row r="9" spans="2:21" x14ac:dyDescent="0.25">
      <c r="B9" s="20">
        <v>0.25</v>
      </c>
      <c r="C9" s="21">
        <v>12.478706697457739</v>
      </c>
      <c r="D9" s="19">
        <v>-22800.697058823531</v>
      </c>
      <c r="E9" s="19">
        <v>2453.7860953573968</v>
      </c>
      <c r="F9" s="19">
        <v>21256.987117826975</v>
      </c>
      <c r="G9" s="19">
        <v>990</v>
      </c>
      <c r="H9" s="19">
        <v>2047.2</v>
      </c>
      <c r="I9" s="19">
        <v>4606.2</v>
      </c>
      <c r="J9" s="22">
        <f t="shared" si="0"/>
        <v>8565.9548610582988</v>
      </c>
      <c r="K9" s="1">
        <f>MAX(D4:D27)</f>
        <v>105477.62294117647</v>
      </c>
      <c r="L9" s="1" t="s">
        <v>86</v>
      </c>
      <c r="M9" s="20">
        <v>0.25</v>
      </c>
      <c r="N9" s="19">
        <v>-1119.3573025404157</v>
      </c>
      <c r="O9" s="19">
        <v>-8296.6666634783378</v>
      </c>
      <c r="P9" s="19">
        <v>2453.7860953573968</v>
      </c>
      <c r="Q9" s="19">
        <v>21256.987117826975</v>
      </c>
      <c r="R9" s="19">
        <v>990</v>
      </c>
      <c r="S9" s="19">
        <v>2047.2</v>
      </c>
      <c r="T9" s="19">
        <v>4606.2</v>
      </c>
      <c r="U9" s="19">
        <f t="shared" si="1"/>
        <v>21938.149247165617</v>
      </c>
    </row>
    <row r="10" spans="2:21" x14ac:dyDescent="0.25">
      <c r="B10" s="20">
        <v>0.29166666666666702</v>
      </c>
      <c r="C10" s="21">
        <v>-504.31447113164097</v>
      </c>
      <c r="D10" s="19">
        <v>-21302.017058823523</v>
      </c>
      <c r="E10" s="19">
        <v>2973.6639496573971</v>
      </c>
      <c r="F10" s="19">
        <v>19506.569885163764</v>
      </c>
      <c r="G10" s="19">
        <v>990</v>
      </c>
      <c r="H10" s="19">
        <v>2047.2</v>
      </c>
      <c r="I10" s="19">
        <v>4606.2</v>
      </c>
      <c r="J10" s="22">
        <f t="shared" si="0"/>
        <v>8317.3023048659943</v>
      </c>
      <c r="K10" s="1">
        <f>K9-K8</f>
        <v>77922.291112261388</v>
      </c>
      <c r="L10" s="1" t="s">
        <v>87</v>
      </c>
      <c r="M10" s="20">
        <v>0.29166666666666702</v>
      </c>
      <c r="N10" s="19">
        <v>-1211.711976905312</v>
      </c>
      <c r="O10" s="19">
        <v>-6884.9756479585631</v>
      </c>
      <c r="P10" s="19">
        <v>2973.6639496573971</v>
      </c>
      <c r="Q10" s="19">
        <v>19506.569885163764</v>
      </c>
      <c r="R10" s="19">
        <v>990</v>
      </c>
      <c r="S10" s="19">
        <v>2047.2</v>
      </c>
      <c r="T10" s="19">
        <v>4606.2</v>
      </c>
      <c r="U10" s="19">
        <f t="shared" si="1"/>
        <v>22026.946209957288</v>
      </c>
    </row>
    <row r="11" spans="2:21" x14ac:dyDescent="0.25">
      <c r="B11" s="20">
        <v>0.33333333333333398</v>
      </c>
      <c r="C11" s="21">
        <v>-1045.7052771362573</v>
      </c>
      <c r="D11" s="19">
        <v>-18912.81705882353</v>
      </c>
      <c r="E11" s="19">
        <v>3416.3401854000003</v>
      </c>
      <c r="F11" s="19">
        <v>18972.962885163768</v>
      </c>
      <c r="G11" s="19">
        <v>990</v>
      </c>
      <c r="H11" s="19">
        <v>2047.2</v>
      </c>
      <c r="I11" s="19">
        <v>4606.2</v>
      </c>
      <c r="J11" s="22">
        <f t="shared" si="0"/>
        <v>10074.18073460398</v>
      </c>
      <c r="M11" s="20">
        <v>0.33333333333333398</v>
      </c>
      <c r="N11" s="19">
        <v>-1399.4040300230959</v>
      </c>
      <c r="O11" s="19">
        <v>-3576.1700396525689</v>
      </c>
      <c r="P11" s="19">
        <v>3416.3401854000003</v>
      </c>
      <c r="Q11" s="19">
        <v>18972.962885163768</v>
      </c>
      <c r="R11" s="19">
        <v>990</v>
      </c>
      <c r="S11" s="19">
        <v>2047.2</v>
      </c>
      <c r="T11" s="19">
        <v>4606.2</v>
      </c>
      <c r="U11" s="19">
        <f t="shared" si="1"/>
        <v>25057.129000888104</v>
      </c>
    </row>
    <row r="12" spans="2:21" x14ac:dyDescent="0.25">
      <c r="B12" s="20">
        <v>0.375</v>
      </c>
      <c r="C12" s="21">
        <v>-1608.7814364896062</v>
      </c>
      <c r="D12" s="19">
        <v>-1493.3770588235511</v>
      </c>
      <c r="E12" s="19">
        <v>4007.5529509426033</v>
      </c>
      <c r="F12" s="19">
        <v>18439.355885163764</v>
      </c>
      <c r="G12" s="19">
        <v>990</v>
      </c>
      <c r="H12" s="19">
        <v>2047.2</v>
      </c>
      <c r="I12" s="19">
        <v>4606.2</v>
      </c>
      <c r="J12" s="22">
        <f t="shared" si="0"/>
        <v>26988.15034079321</v>
      </c>
      <c r="M12" s="20">
        <v>0.375</v>
      </c>
      <c r="N12" s="19">
        <v>-1502.6718106235596</v>
      </c>
      <c r="O12" s="19">
        <v>931.33460639302052</v>
      </c>
      <c r="P12" s="19">
        <v>4007.5529509426033</v>
      </c>
      <c r="Q12" s="19">
        <v>18439.355885163764</v>
      </c>
      <c r="R12" s="19">
        <v>990</v>
      </c>
      <c r="S12" s="19">
        <v>2047.2</v>
      </c>
      <c r="T12" s="19">
        <v>4606.2</v>
      </c>
      <c r="U12" s="19">
        <f t="shared" si="1"/>
        <v>29518.971631875829</v>
      </c>
    </row>
    <row r="13" spans="2:21" x14ac:dyDescent="0.25">
      <c r="B13" s="20">
        <v>0.41666666666666702</v>
      </c>
      <c r="C13" s="21">
        <v>-708.00818706697521</v>
      </c>
      <c r="D13" s="19">
        <v>35474.06294117646</v>
      </c>
      <c r="E13" s="19">
        <v>4524.4974515852073</v>
      </c>
      <c r="F13" s="19">
        <v>18439.355885163764</v>
      </c>
      <c r="G13" s="19">
        <v>990</v>
      </c>
      <c r="H13" s="19">
        <v>2047.2</v>
      </c>
      <c r="I13" s="19">
        <v>4606.2</v>
      </c>
      <c r="J13" s="22">
        <f t="shared" si="0"/>
        <v>65373.308090858452</v>
      </c>
      <c r="M13" s="20">
        <v>0.41666666666666702</v>
      </c>
      <c r="N13" s="19">
        <v>-71.350431870668515</v>
      </c>
      <c r="O13" s="19">
        <v>8648.5788245677977</v>
      </c>
      <c r="P13" s="19">
        <v>4524.4974515852073</v>
      </c>
      <c r="Q13" s="19">
        <v>18439.355885163764</v>
      </c>
      <c r="R13" s="19">
        <v>990</v>
      </c>
      <c r="S13" s="19">
        <v>2047.2</v>
      </c>
      <c r="T13" s="19">
        <v>4606.2</v>
      </c>
      <c r="U13" s="19">
        <f t="shared" si="1"/>
        <v>39184.481729446095</v>
      </c>
    </row>
    <row r="14" spans="2:21" x14ac:dyDescent="0.25">
      <c r="B14" s="20">
        <v>0.45833333333333398</v>
      </c>
      <c r="C14" s="21">
        <v>-443.89269284064528</v>
      </c>
      <c r="D14" s="19">
        <v>47181.142941176469</v>
      </c>
      <c r="E14" s="19">
        <v>5077.1094078491133</v>
      </c>
      <c r="F14" s="19">
        <v>18972.962885163768</v>
      </c>
      <c r="G14" s="19">
        <v>990</v>
      </c>
      <c r="H14" s="19">
        <v>2047.2</v>
      </c>
      <c r="I14" s="19">
        <v>4606.2</v>
      </c>
      <c r="J14" s="22">
        <f t="shared" si="0"/>
        <v>78430.722541348703</v>
      </c>
      <c r="M14" s="20">
        <v>0.45833333333333398</v>
      </c>
      <c r="N14" s="19">
        <v>758.6830669745982</v>
      </c>
      <c r="O14" s="19">
        <v>14438.988639103294</v>
      </c>
      <c r="P14" s="19">
        <v>5077.1094078491133</v>
      </c>
      <c r="Q14" s="19">
        <v>18972.962885163768</v>
      </c>
      <c r="R14" s="19">
        <v>990</v>
      </c>
      <c r="S14" s="19">
        <v>2047.2</v>
      </c>
      <c r="T14" s="19">
        <v>4606.2</v>
      </c>
      <c r="U14" s="19">
        <f t="shared" si="1"/>
        <v>46891.143999090767</v>
      </c>
    </row>
    <row r="15" spans="2:21" x14ac:dyDescent="0.25">
      <c r="B15" s="20">
        <v>0.5</v>
      </c>
      <c r="C15" s="21">
        <v>-996.19660508082939</v>
      </c>
      <c r="D15" s="19">
        <v>53175.86294117647</v>
      </c>
      <c r="E15" s="19">
        <v>5519.7856435917165</v>
      </c>
      <c r="F15" s="19">
        <v>21256.987117826975</v>
      </c>
      <c r="G15" s="19">
        <v>990</v>
      </c>
      <c r="H15" s="19">
        <v>2047.2</v>
      </c>
      <c r="I15" s="19">
        <v>4606.2</v>
      </c>
      <c r="J15" s="22">
        <f t="shared" si="0"/>
        <v>86599.839097514341</v>
      </c>
      <c r="M15" s="20">
        <v>0.5</v>
      </c>
      <c r="N15" s="19">
        <v>1196.7356628175503</v>
      </c>
      <c r="O15" s="19">
        <v>18748.361212795229</v>
      </c>
      <c r="P15" s="19">
        <v>5519.7856435917165</v>
      </c>
      <c r="Q15" s="19">
        <v>21256.987117826975</v>
      </c>
      <c r="R15" s="19">
        <v>990</v>
      </c>
      <c r="S15" s="19">
        <v>2047.2</v>
      </c>
      <c r="T15" s="19">
        <v>4606.2</v>
      </c>
      <c r="U15" s="19">
        <f t="shared" si="1"/>
        <v>54365.269637031466</v>
      </c>
    </row>
    <row r="16" spans="2:21" x14ac:dyDescent="0.25">
      <c r="B16" s="20">
        <v>0.54166666666666696</v>
      </c>
      <c r="C16" s="21">
        <v>-253.49965357967378</v>
      </c>
      <c r="D16" s="19">
        <v>73310.302941176458</v>
      </c>
      <c r="E16" s="19">
        <v>5849.592805155622</v>
      </c>
      <c r="F16" s="19">
        <v>24141.084457308902</v>
      </c>
      <c r="G16" s="19">
        <v>990</v>
      </c>
      <c r="H16" s="19">
        <v>2047.2</v>
      </c>
      <c r="I16" s="19">
        <v>4606.2</v>
      </c>
      <c r="J16" s="22">
        <f t="shared" si="0"/>
        <v>110690.88055006131</v>
      </c>
      <c r="K16" s="1">
        <f>MAX(U4:U27)</f>
        <v>80700.697438192859</v>
      </c>
      <c r="L16" s="1" t="s">
        <v>85</v>
      </c>
      <c r="M16" s="20">
        <v>0.54166666666666696</v>
      </c>
      <c r="N16" s="19">
        <v>2469.9807436489605</v>
      </c>
      <c r="O16" s="19">
        <v>24588.30404541914</v>
      </c>
      <c r="P16" s="19">
        <v>5849.592805155622</v>
      </c>
      <c r="Q16" s="19">
        <v>24141.084457308902</v>
      </c>
      <c r="R16" s="19">
        <v>990</v>
      </c>
      <c r="S16" s="19">
        <v>2047.2</v>
      </c>
      <c r="T16" s="19">
        <v>4606.2</v>
      </c>
      <c r="U16" s="19">
        <f t="shared" si="1"/>
        <v>64692.362051532618</v>
      </c>
    </row>
    <row r="17" spans="2:21" x14ac:dyDescent="0.25">
      <c r="B17" s="20">
        <v>0.58333333333333404</v>
      </c>
      <c r="C17" s="21">
        <v>780.08670207852379</v>
      </c>
      <c r="D17" s="19">
        <v>95855.662941176473</v>
      </c>
      <c r="E17" s="19">
        <v>6033.7967905769228</v>
      </c>
      <c r="F17" s="19">
        <v>29041.463456728918</v>
      </c>
      <c r="G17" s="19">
        <v>990</v>
      </c>
      <c r="H17" s="19">
        <v>2047.2</v>
      </c>
      <c r="I17" s="19">
        <v>4606.2</v>
      </c>
      <c r="J17" s="22">
        <f t="shared" si="0"/>
        <v>139354.40989056084</v>
      </c>
      <c r="K17" s="23">
        <f>MAX(J4:J27)</f>
        <v>154554.21068904726</v>
      </c>
      <c r="L17" s="1" t="s">
        <v>87</v>
      </c>
      <c r="M17" s="20">
        <v>0.58333333333333404</v>
      </c>
      <c r="N17" s="19">
        <v>2654.6900923787498</v>
      </c>
      <c r="O17" s="19">
        <v>26698.410615985536</v>
      </c>
      <c r="P17" s="19">
        <v>6033.7967905769228</v>
      </c>
      <c r="Q17" s="19">
        <v>29041.463456728918</v>
      </c>
      <c r="R17" s="19">
        <v>990</v>
      </c>
      <c r="S17" s="19">
        <v>2047.2</v>
      </c>
      <c r="T17" s="19">
        <v>4606.2</v>
      </c>
      <c r="U17" s="19">
        <f t="shared" si="1"/>
        <v>72071.760955670121</v>
      </c>
    </row>
    <row r="18" spans="2:21" x14ac:dyDescent="0.25">
      <c r="B18" s="20">
        <v>0.625</v>
      </c>
      <c r="C18" s="21">
        <v>1081.7483533487271</v>
      </c>
      <c r="D18" s="19">
        <v>105477.62294117647</v>
      </c>
      <c r="E18" s="19">
        <v>6143.7325110982247</v>
      </c>
      <c r="F18" s="19">
        <v>34207.706883423823</v>
      </c>
      <c r="G18" s="19">
        <v>990</v>
      </c>
      <c r="H18" s="19">
        <v>2047.2</v>
      </c>
      <c r="I18" s="19">
        <v>4606.2</v>
      </c>
      <c r="J18" s="22">
        <f t="shared" si="0"/>
        <v>154554.21068904726</v>
      </c>
      <c r="K18" s="23">
        <f>K17-K16</f>
        <v>73853.513250854405</v>
      </c>
      <c r="L18" s="1" t="s">
        <v>86</v>
      </c>
      <c r="M18" s="20">
        <v>0.625</v>
      </c>
      <c r="N18" s="19">
        <v>3027.0914942263262</v>
      </c>
      <c r="O18" s="19">
        <v>27555.331828915081</v>
      </c>
      <c r="P18" s="19">
        <v>6143.7325110982247</v>
      </c>
      <c r="Q18" s="19">
        <v>34207.706883423823</v>
      </c>
      <c r="R18" s="19">
        <v>990</v>
      </c>
      <c r="S18" s="19">
        <v>2047.2</v>
      </c>
      <c r="T18" s="19">
        <v>4606.2</v>
      </c>
      <c r="U18" s="19">
        <f t="shared" si="1"/>
        <v>78577.262717663456</v>
      </c>
    </row>
    <row r="19" spans="2:21" x14ac:dyDescent="0.25">
      <c r="B19" s="20">
        <v>0.66666666666666696</v>
      </c>
      <c r="C19" s="21">
        <v>1078.8360785219415</v>
      </c>
      <c r="D19" s="19">
        <v>98266.582941176472</v>
      </c>
      <c r="E19" s="19">
        <v>5995.195981298225</v>
      </c>
      <c r="F19" s="19">
        <v>37957.741756999349</v>
      </c>
      <c r="G19" s="19">
        <v>990</v>
      </c>
      <c r="H19" s="19">
        <v>2047.2</v>
      </c>
      <c r="I19" s="19">
        <v>4606.2</v>
      </c>
      <c r="J19" s="22">
        <f t="shared" si="0"/>
        <v>150941.75675799602</v>
      </c>
      <c r="M19" s="20">
        <v>0.66666666666666696</v>
      </c>
      <c r="N19" s="19">
        <v>2599.7407159353379</v>
      </c>
      <c r="O19" s="19">
        <v>24751.763005110915</v>
      </c>
      <c r="P19" s="19">
        <v>5995.195981298225</v>
      </c>
      <c r="Q19" s="19">
        <v>37957.741756999349</v>
      </c>
      <c r="R19" s="19">
        <v>990</v>
      </c>
      <c r="S19" s="19">
        <v>2047.2</v>
      </c>
      <c r="T19" s="19">
        <v>4606.2</v>
      </c>
      <c r="U19" s="19">
        <f t="shared" si="1"/>
        <v>78947.841459343821</v>
      </c>
    </row>
    <row r="20" spans="2:21" x14ac:dyDescent="0.25">
      <c r="B20" s="20">
        <v>0.70833333333333404</v>
      </c>
      <c r="C20" s="21">
        <v>1472.9228337182444</v>
      </c>
      <c r="D20" s="19">
        <v>89556.862941176456</v>
      </c>
      <c r="E20" s="19">
        <v>6033.7967905769228</v>
      </c>
      <c r="F20" s="19">
        <v>42989.174824606576</v>
      </c>
      <c r="G20" s="19">
        <v>990</v>
      </c>
      <c r="H20" s="19">
        <v>2047.2</v>
      </c>
      <c r="I20" s="19">
        <v>4606.2</v>
      </c>
      <c r="J20" s="22">
        <f t="shared" si="0"/>
        <v>147696.15739007821</v>
      </c>
      <c r="M20" s="20">
        <v>0.70833333333333404</v>
      </c>
      <c r="N20" s="19">
        <v>2427.9094665127013</v>
      </c>
      <c r="O20" s="19">
        <v>21606.416356496666</v>
      </c>
      <c r="P20" s="19">
        <v>6033.7967905769228</v>
      </c>
      <c r="Q20" s="19">
        <v>42989.174824606576</v>
      </c>
      <c r="R20" s="19">
        <v>990</v>
      </c>
      <c r="S20" s="19">
        <v>2047.2</v>
      </c>
      <c r="T20" s="19">
        <v>4606.2</v>
      </c>
      <c r="U20" s="19">
        <f t="shared" si="1"/>
        <v>80700.697438192859</v>
      </c>
    </row>
    <row r="21" spans="2:21" x14ac:dyDescent="0.25">
      <c r="B21" s="20">
        <v>0.75</v>
      </c>
      <c r="C21" s="21">
        <v>1997.6464133949194</v>
      </c>
      <c r="D21" s="19">
        <v>81455.302941176473</v>
      </c>
      <c r="E21" s="19">
        <v>6295.202394555622</v>
      </c>
      <c r="F21" s="19">
        <v>47752.865319488687</v>
      </c>
      <c r="G21" s="19">
        <v>990</v>
      </c>
      <c r="H21" s="19">
        <v>2047.2</v>
      </c>
      <c r="I21" s="19">
        <v>4606.2</v>
      </c>
      <c r="J21" s="22">
        <f t="shared" si="0"/>
        <v>145144.41706861573</v>
      </c>
      <c r="M21" s="20">
        <v>0.75</v>
      </c>
      <c r="N21" s="19">
        <v>2139.1259145496538</v>
      </c>
      <c r="O21" s="19">
        <v>16192.457479433111</v>
      </c>
      <c r="P21" s="19">
        <v>6295.202394555622</v>
      </c>
      <c r="Q21" s="19">
        <v>47752.865319488687</v>
      </c>
      <c r="R21" s="19">
        <v>990</v>
      </c>
      <c r="S21" s="19">
        <v>2047.2</v>
      </c>
      <c r="T21" s="19">
        <v>4606.2</v>
      </c>
      <c r="U21" s="19">
        <f t="shared" si="1"/>
        <v>80023.051108027066</v>
      </c>
    </row>
    <row r="22" spans="2:21" x14ac:dyDescent="0.25">
      <c r="B22" s="20">
        <v>0.79166666666666696</v>
      </c>
      <c r="C22" s="21">
        <v>2889.8236974595852</v>
      </c>
      <c r="D22" s="19">
        <v>60126.262941176479</v>
      </c>
      <c r="E22" s="19">
        <v>4887.0387151130171</v>
      </c>
      <c r="F22" s="19">
        <v>49700.802727157818</v>
      </c>
      <c r="G22" s="19">
        <v>990</v>
      </c>
      <c r="H22" s="19">
        <v>2047.2</v>
      </c>
      <c r="I22" s="19">
        <v>4606.2</v>
      </c>
      <c r="J22" s="22">
        <f t="shared" si="0"/>
        <v>125247.3280809069</v>
      </c>
      <c r="M22" s="20">
        <v>0.79166666666666696</v>
      </c>
      <c r="N22" s="19">
        <v>2288.5358175519636</v>
      </c>
      <c r="O22" s="19">
        <v>11060.836805473515</v>
      </c>
      <c r="P22" s="19">
        <v>4887.0387151130171</v>
      </c>
      <c r="Q22" s="19">
        <v>49700.802727157818</v>
      </c>
      <c r="R22" s="19">
        <v>990</v>
      </c>
      <c r="S22" s="19">
        <v>2047.2</v>
      </c>
      <c r="T22" s="19">
        <v>4606.2</v>
      </c>
      <c r="U22" s="19">
        <f t="shared" si="1"/>
        <v>75580.614065296308</v>
      </c>
    </row>
    <row r="23" spans="2:21" x14ac:dyDescent="0.25">
      <c r="B23" s="20">
        <v>0.83333333333333404</v>
      </c>
      <c r="C23" s="21">
        <v>3039.2336004618933</v>
      </c>
      <c r="D23" s="19">
        <v>34887.622941176465</v>
      </c>
      <c r="E23" s="19">
        <v>3998.7528899704143</v>
      </c>
      <c r="F23" s="19">
        <v>51715.206241645683</v>
      </c>
      <c r="G23" s="19">
        <v>990</v>
      </c>
      <c r="H23" s="19">
        <v>2047.2</v>
      </c>
      <c r="I23" s="19">
        <v>4606.2</v>
      </c>
      <c r="J23" s="22">
        <f t="shared" si="0"/>
        <v>101284.21567325445</v>
      </c>
      <c r="M23" s="20">
        <v>0.83333333333333404</v>
      </c>
      <c r="N23" s="19">
        <v>1978.1373418013841</v>
      </c>
      <c r="O23" s="19">
        <v>4770.1435082450425</v>
      </c>
      <c r="P23" s="19">
        <v>3998.7528899704143</v>
      </c>
      <c r="Q23" s="19">
        <v>51715.206241645683</v>
      </c>
      <c r="R23" s="19">
        <v>990</v>
      </c>
      <c r="S23" s="19">
        <v>2047.2</v>
      </c>
      <c r="T23" s="19">
        <v>4606.2</v>
      </c>
      <c r="U23" s="19">
        <f t="shared" si="1"/>
        <v>70105.63998166252</v>
      </c>
    </row>
    <row r="24" spans="2:21" x14ac:dyDescent="0.25">
      <c r="B24" s="20">
        <v>0.875</v>
      </c>
      <c r="C24" s="21">
        <v>3060.9189538106225</v>
      </c>
      <c r="D24" s="19">
        <v>20769.622941176498</v>
      </c>
      <c r="E24" s="19">
        <v>3333.2718595278102</v>
      </c>
      <c r="F24" s="19">
        <v>50647.992241645683</v>
      </c>
      <c r="G24" s="19">
        <v>990</v>
      </c>
      <c r="H24" s="19">
        <v>2047.2</v>
      </c>
      <c r="I24" s="19">
        <v>4606.2</v>
      </c>
      <c r="J24" s="22">
        <f t="shared" si="0"/>
        <v>85455.205996160599</v>
      </c>
      <c r="M24" s="20">
        <v>0.875</v>
      </c>
      <c r="N24" s="19">
        <v>1858.3431939953821</v>
      </c>
      <c r="O24" s="19">
        <v>1015.5407371433338</v>
      </c>
      <c r="P24" s="19">
        <v>3333.2718595278102</v>
      </c>
      <c r="Q24" s="19">
        <v>50647.992241645683</v>
      </c>
      <c r="R24" s="19">
        <v>990</v>
      </c>
      <c r="S24" s="19">
        <v>2047.2</v>
      </c>
      <c r="T24" s="19">
        <v>4606.2</v>
      </c>
      <c r="U24" s="19">
        <f t="shared" si="1"/>
        <v>64498.548032312203</v>
      </c>
    </row>
    <row r="25" spans="2:21" x14ac:dyDescent="0.25">
      <c r="B25" s="20">
        <v>0.91666666666666696</v>
      </c>
      <c r="C25" s="21">
        <v>3011.8645565819879</v>
      </c>
      <c r="D25" s="19">
        <v>13862.662941176488</v>
      </c>
      <c r="E25" s="19">
        <v>2816.3273588852066</v>
      </c>
      <c r="F25" s="19">
        <v>50114.385241645687</v>
      </c>
      <c r="G25" s="19">
        <v>990</v>
      </c>
      <c r="H25" s="19">
        <v>2047.2</v>
      </c>
      <c r="I25" s="19">
        <v>4606.2</v>
      </c>
      <c r="J25" s="22">
        <f t="shared" si="0"/>
        <v>77448.640098289368</v>
      </c>
      <c r="M25" s="20">
        <v>0.91666666666666696</v>
      </c>
      <c r="N25" s="19">
        <v>1773.9189214780595</v>
      </c>
      <c r="O25" s="19">
        <v>-1005.4064008639263</v>
      </c>
      <c r="P25" s="19">
        <v>2816.3273588852066</v>
      </c>
      <c r="Q25" s="19">
        <v>50114.385241645687</v>
      </c>
      <c r="R25" s="19">
        <v>990</v>
      </c>
      <c r="S25" s="19">
        <v>2047.2</v>
      </c>
      <c r="T25" s="19">
        <v>4606.2</v>
      </c>
      <c r="U25" s="19">
        <f t="shared" si="1"/>
        <v>61342.625121145022</v>
      </c>
    </row>
    <row r="26" spans="2:21" x14ac:dyDescent="0.25">
      <c r="B26" s="20">
        <v>0.95833333333333404</v>
      </c>
      <c r="C26" s="21">
        <v>3177.9416859122398</v>
      </c>
      <c r="D26" s="19">
        <v>10561.222941176482</v>
      </c>
      <c r="E26" s="19">
        <v>2409.3185787639054</v>
      </c>
      <c r="F26" s="19">
        <v>47032.767727157821</v>
      </c>
      <c r="G26" s="19">
        <v>990</v>
      </c>
      <c r="H26" s="19">
        <v>2047.2</v>
      </c>
      <c r="I26" s="19">
        <v>4606.2</v>
      </c>
      <c r="J26" s="22">
        <f t="shared" si="0"/>
        <v>70824.650933010445</v>
      </c>
      <c r="M26" s="20">
        <v>0.95833333333333404</v>
      </c>
      <c r="N26" s="19">
        <v>1904.6261755196319</v>
      </c>
      <c r="O26" s="19">
        <v>-1579.9894106895131</v>
      </c>
      <c r="P26" s="19">
        <v>2409.3185787639054</v>
      </c>
      <c r="Q26" s="19">
        <v>47032.767727157821</v>
      </c>
      <c r="R26" s="19">
        <v>990</v>
      </c>
      <c r="S26" s="19">
        <v>2047.2</v>
      </c>
      <c r="T26" s="19">
        <v>4606.2</v>
      </c>
      <c r="U26" s="19">
        <f t="shared" si="1"/>
        <v>57410.123070751841</v>
      </c>
    </row>
    <row r="27" spans="2:21" x14ac:dyDescent="0.25">
      <c r="B27" s="20">
        <v>1</v>
      </c>
      <c r="C27" s="21">
        <v>2922.4925866050826</v>
      </c>
      <c r="D27" s="19">
        <v>5152.9429411764822</v>
      </c>
      <c r="E27" s="19">
        <v>2076.5780635426036</v>
      </c>
      <c r="F27" s="19">
        <v>42136.145018638272</v>
      </c>
      <c r="G27" s="19">
        <v>990</v>
      </c>
      <c r="H27" s="19">
        <v>2047.2</v>
      </c>
      <c r="I27" s="19">
        <v>4606.2</v>
      </c>
      <c r="J27" s="22">
        <f t="shared" si="0"/>
        <v>59931.558609962434</v>
      </c>
      <c r="M27" s="20">
        <v>1</v>
      </c>
      <c r="N27" s="19">
        <v>1578.4373256351053</v>
      </c>
      <c r="O27" s="19">
        <v>-2813.3615610910001</v>
      </c>
      <c r="P27" s="19">
        <v>2076.5780635426036</v>
      </c>
      <c r="Q27" s="19">
        <v>42136.145018638272</v>
      </c>
      <c r="R27" s="19">
        <v>990</v>
      </c>
      <c r="S27" s="19">
        <v>2047.2</v>
      </c>
      <c r="T27" s="19">
        <v>4606.2</v>
      </c>
      <c r="U27" s="19">
        <f t="shared" si="1"/>
        <v>50621.198846724976</v>
      </c>
    </row>
  </sheetData>
  <sheetProtection algorithmName="SHA-512" hashValue="KCUGmzzFIKyC/XrIz+vPYwZymc5yjfB7zbVfU2IZIo19h2VaM+qKiKPIxjmSvgOMC3fVuM6vG4DaIjkZoGV89Q==" saltValue="C4E9uGuh8EuEhjJb2t5amQ==" spinCount="100000" sheet="1" objects="1" scenarios="1"/>
  <mergeCells count="2">
    <mergeCell ref="B2:J2"/>
    <mergeCell ref="M2:U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TEMPERATURAS</vt:lpstr>
      <vt:lpstr>PAREDES</vt:lpstr>
      <vt:lpstr>TECHO</vt:lpstr>
      <vt:lpstr>VENTANAS</vt:lpstr>
      <vt:lpstr>PUERTAS</vt:lpstr>
      <vt:lpstr>PERSONAS</vt:lpstr>
      <vt:lpstr>ILUMINACION</vt:lpstr>
      <vt:lpstr>EQUIPOS</vt:lpstr>
      <vt:lpstr>CARGA TOTAL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RACHIDNA</dc:creator>
  <cp:lastModifiedBy>Jussef Martinez</cp:lastModifiedBy>
  <dcterms:created xsi:type="dcterms:W3CDTF">2013-08-19T03:35:58Z</dcterms:created>
  <dcterms:modified xsi:type="dcterms:W3CDTF">2015-04-27T21:14:20Z</dcterms:modified>
</cp:coreProperties>
</file>